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A48206ED-CB1A-42AE-90D8-17D99ACAA48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<sst xmlns="http://schemas.openxmlformats.org/spreadsheetml/2006/main" count="139" uniqueCount="48">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</sst>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D3" sqref="D3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39339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1.44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16</v>
      </c>
      <c r="B9" s="24"/>
      <c r="C9" s="24">
        <v>60</v>
      </c>
      <c r="D9" s="24"/>
      <c r="E9" s="24"/>
      <c r="F9" s="24"/>
      <c r="G9" s="24"/>
      <c r="H9" s="24">
        <v>90</v>
      </c>
      <c r="I9" s="24"/>
      <c r="J9" s="24"/>
      <c r="K9" s="24"/>
      <c r="L9" s="24"/>
      <c r="M9" s="24"/>
      <c r="N9" s="24"/>
      <c r="O9" s="24"/>
      <c r="P9" s="24">
        <v>3</v>
      </c>
    </row>
    <row r="10" spans="1:16" x14ac:dyDescent="0.25">
      <c r="A10" s="25">
        <v>20</v>
      </c>
      <c r="B10" s="25">
        <v>0.2</v>
      </c>
      <c r="C10" s="25">
        <v>52</v>
      </c>
      <c r="D10" s="25"/>
      <c r="E10" s="25"/>
      <c r="F10" s="25"/>
      <c r="G10" s="25"/>
      <c r="H10" s="25">
        <v>92</v>
      </c>
      <c r="I10" s="25"/>
      <c r="J10" s="25"/>
      <c r="K10" s="25"/>
      <c r="L10" s="25"/>
      <c r="M10" s="25"/>
      <c r="N10" s="25"/>
      <c r="O10" s="25"/>
      <c r="P10" s="25">
        <v>4</v>
      </c>
    </row>
    <row r="11" spans="1:16" x14ac:dyDescent="0.25">
      <c r="A11" s="25">
        <v>24</v>
      </c>
      <c r="B11" s="25">
        <v>0.3</v>
      </c>
      <c r="C11" s="25">
        <v>50</v>
      </c>
      <c r="D11" s="25"/>
      <c r="E11" s="25"/>
      <c r="F11" s="25"/>
      <c r="G11" s="25"/>
      <c r="H11" s="25">
        <v>97</v>
      </c>
      <c r="I11" s="25"/>
      <c r="J11" s="25"/>
      <c r="K11" s="25"/>
      <c r="L11" s="25"/>
      <c r="M11" s="25"/>
      <c r="N11" s="25"/>
      <c r="O11" s="25"/>
      <c r="P11" s="25">
        <v>3</v>
      </c>
    </row>
    <row r="12" spans="1:16" x14ac:dyDescent="0.25">
      <c r="A12" s="25">
        <v>28</v>
      </c>
      <c r="B12" s="25">
        <v>0.5</v>
      </c>
      <c r="C12" s="25">
        <v>31</v>
      </c>
      <c r="D12" s="25"/>
      <c r="E12" s="25"/>
      <c r="F12" s="25"/>
      <c r="G12" s="25"/>
      <c r="H12" s="25">
        <v>73</v>
      </c>
      <c r="I12" s="25"/>
      <c r="J12" s="25"/>
      <c r="K12" s="25"/>
      <c r="L12" s="25"/>
      <c r="M12" s="25"/>
      <c r="N12" s="25"/>
      <c r="O12" s="25"/>
      <c r="P12" s="25">
        <v>2</v>
      </c>
    </row>
    <row r="13" spans="1:16" x14ac:dyDescent="0.25">
      <c r="A13" s="25">
        <v>32</v>
      </c>
      <c r="B13" s="25">
        <v>0.7</v>
      </c>
      <c r="C13" s="25">
        <v>24</v>
      </c>
      <c r="D13" s="25"/>
      <c r="E13" s="25"/>
      <c r="F13" s="25"/>
      <c r="G13" s="25"/>
      <c r="H13" s="25">
        <v>55</v>
      </c>
      <c r="I13" s="25"/>
      <c r="J13" s="25"/>
      <c r="K13" s="25"/>
      <c r="L13" s="25"/>
      <c r="M13" s="25"/>
      <c r="N13" s="25"/>
      <c r="O13" s="25"/>
      <c r="P13" s="25">
        <v>1</v>
      </c>
    </row>
    <row r="14" spans="1:16" x14ac:dyDescent="0.25">
      <c r="A14" s="25">
        <v>36</v>
      </c>
      <c r="B14" s="25">
        <v>0.9</v>
      </c>
      <c r="C14" s="25">
        <v>26</v>
      </c>
      <c r="D14" s="25"/>
      <c r="E14" s="25"/>
      <c r="F14" s="25"/>
      <c r="G14" s="25"/>
      <c r="H14" s="25">
        <v>47</v>
      </c>
      <c r="I14" s="25"/>
      <c r="J14" s="25"/>
      <c r="K14" s="25"/>
      <c r="L14" s="25"/>
      <c r="M14" s="25"/>
      <c r="N14" s="25"/>
      <c r="O14" s="25"/>
      <c r="P14" s="25">
        <v>0</v>
      </c>
    </row>
    <row r="15" spans="1:16" x14ac:dyDescent="0.25">
      <c r="A15" s="25">
        <v>40</v>
      </c>
      <c r="B15" s="25">
        <v>1.2</v>
      </c>
      <c r="C15" s="25">
        <v>20</v>
      </c>
      <c r="D15" s="25"/>
      <c r="E15" s="25"/>
      <c r="F15" s="25"/>
      <c r="G15" s="25"/>
      <c r="H15" s="25">
        <v>20</v>
      </c>
      <c r="I15" s="25"/>
      <c r="J15" s="25"/>
      <c r="K15" s="25"/>
      <c r="L15" s="25"/>
      <c r="M15" s="25"/>
      <c r="N15" s="25"/>
      <c r="O15" s="25"/>
      <c r="P15" s="25">
        <v>0</v>
      </c>
    </row>
    <row r="16" spans="1:16" x14ac:dyDescent="0.25">
      <c r="A16" s="25">
        <v>44</v>
      </c>
      <c r="B16" s="25">
        <v>1.5</v>
      </c>
      <c r="C16" s="25">
        <v>6</v>
      </c>
      <c r="D16" s="25"/>
      <c r="E16" s="25"/>
      <c r="F16" s="25"/>
      <c r="G16" s="25"/>
      <c r="H16" s="25">
        <v>23</v>
      </c>
      <c r="I16" s="25"/>
      <c r="J16" s="25"/>
      <c r="K16" s="25"/>
      <c r="L16" s="25"/>
      <c r="M16" s="25"/>
      <c r="N16" s="25"/>
      <c r="O16" s="25"/>
      <c r="P16" s="25">
        <v>0</v>
      </c>
    </row>
    <row r="17" spans="1:16" x14ac:dyDescent="0.25">
      <c r="A17" s="25">
        <v>48</v>
      </c>
      <c r="B17" s="25">
        <v>1.9</v>
      </c>
      <c r="C17" s="25">
        <v>9</v>
      </c>
      <c r="D17" s="25"/>
      <c r="E17" s="25"/>
      <c r="F17" s="25"/>
      <c r="G17" s="25"/>
      <c r="H17" s="25">
        <v>6</v>
      </c>
      <c r="I17" s="25"/>
      <c r="J17" s="25"/>
      <c r="K17" s="25"/>
      <c r="L17" s="25"/>
      <c r="M17" s="25"/>
      <c r="N17" s="25"/>
      <c r="O17" s="25"/>
      <c r="P17" s="25">
        <v>1</v>
      </c>
    </row>
    <row r="18" spans="1:16" x14ac:dyDescent="0.25">
      <c r="A18" s="25">
        <v>52</v>
      </c>
      <c r="B18" s="25">
        <v>2.2999999999999998</v>
      </c>
      <c r="C18" s="25">
        <v>7</v>
      </c>
      <c r="D18" s="25"/>
      <c r="E18" s="25"/>
      <c r="F18" s="25"/>
      <c r="G18" s="25"/>
      <c r="H18" s="25">
        <v>8</v>
      </c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A19" s="25">
        <v>56</v>
      </c>
      <c r="B19" s="25">
        <v>2.75</v>
      </c>
      <c r="C19" s="25">
        <v>3</v>
      </c>
      <c r="D19" s="25"/>
      <c r="E19" s="25"/>
      <c r="F19" s="25"/>
      <c r="G19" s="25"/>
      <c r="H19" s="25">
        <v>3</v>
      </c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5">
        <v>60</v>
      </c>
      <c r="B20" s="25">
        <v>3.25</v>
      </c>
      <c r="C20" s="25">
        <v>2</v>
      </c>
      <c r="D20" s="25"/>
      <c r="E20" s="25"/>
      <c r="F20" s="25"/>
      <c r="G20" s="25"/>
      <c r="H20" s="25">
        <v>1</v>
      </c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25">
        <v>64</v>
      </c>
      <c r="B21" s="25">
        <v>3.75</v>
      </c>
      <c r="C21" s="25">
        <v>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25">
        <v>68</v>
      </c>
      <c r="B22" s="25">
        <v>4.25</v>
      </c>
      <c r="C22" s="25">
        <v>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25">
      <c r="A23" s="25">
        <v>72</v>
      </c>
      <c r="B23" s="25">
        <v>4.75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25">
      <c r="A24" s="25">
        <v>76</v>
      </c>
      <c r="B24" s="25">
        <v>5.25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>
        <v>80</v>
      </c>
      <c r="B25" s="25">
        <v>5.8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>
        <v>84</v>
      </c>
      <c r="B26" s="25">
        <v>6.4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>
        <v>88</v>
      </c>
      <c r="B27" s="25">
        <v>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>
        <v>92</v>
      </c>
      <c r="B28" s="25">
        <v>7.6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>
        <v>96</v>
      </c>
      <c r="B29" s="25">
        <v>8.3000000000000007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291</v>
      </c>
      <c r="D54" s="11">
        <f t="shared" ref="D54:P54" si="0">SUM(D9:D51)</f>
        <v>0</v>
      </c>
      <c r="E54" s="11">
        <f t="shared" si="0"/>
        <v>0</v>
      </c>
      <c r="F54" s="11">
        <f t="shared" ref="F54" si="1">SUM(F9:F51)</f>
        <v>0</v>
      </c>
      <c r="G54" s="11">
        <f t="shared" si="0"/>
        <v>0</v>
      </c>
      <c r="H54" s="11">
        <f t="shared" si="0"/>
        <v>515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14</v>
      </c>
      <c r="Q54" s="12">
        <f>SUM(C54:P54)</f>
        <v>820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202.1</v>
      </c>
      <c r="D55" s="16">
        <f t="shared" ref="D55:P55" si="2">ROUND(D54/$B$6, 1)</f>
        <v>0</v>
      </c>
      <c r="E55" s="16">
        <f t="shared" si="2"/>
        <v>0</v>
      </c>
      <c r="F55" s="16">
        <f t="shared" si="2"/>
        <v>0</v>
      </c>
      <c r="G55" s="16">
        <f t="shared" si="2"/>
        <v>0</v>
      </c>
      <c r="H55" s="16">
        <f t="shared" si="2"/>
        <v>357.6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9.6999999999999993</v>
      </c>
      <c r="Q55" s="17">
        <f>ROUND(SUM(C55:P55),0)</f>
        <v>569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19.8</v>
      </c>
      <c r="D56" s="18">
        <f>ROUND('Berechnungen Grundflaeche'!D53, 2)</f>
        <v>0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32.61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0.71</v>
      </c>
      <c r="Q56" s="19">
        <f>ROUND('Berechnungen Grundflaeche'!Q53,1)</f>
        <v>53.1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13.75</v>
      </c>
      <c r="D57" s="18">
        <f>ROUND('Berechnungen Grundflaeche'!D54, 2)</f>
        <v>0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22.64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0.49</v>
      </c>
      <c r="Q57" s="19">
        <f>ROUND('Berechnungen Grundflaeche'!Q54, 1)</f>
        <v>36.9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37</v>
      </c>
      <c r="D58" s="20">
        <f>ROUND(100 * 'Berechnungen Grundflaeche'!D55,0)</f>
        <v>0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61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1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166.3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264.60000000000002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5.3</v>
      </c>
      <c r="Q59" s="23">
        <f>ROUND('Berechnungen Vorrat'!Q53, 0)</f>
        <v>436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115.5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183.8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3.7</v>
      </c>
      <c r="Q60" s="23">
        <f>ROUND('Berechnungen Vorrat'!Q54, 0)</f>
        <v>303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38</v>
      </c>
      <c r="D61" s="20">
        <f>ROUND(100 * 'Berechnungen Vorrat'!D55, 0)</f>
        <v>0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61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1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Kluppierungsprotokoll!C9/$B$6</f>
        <v>41.666666666666671</v>
      </c>
      <c r="D9" s="5">
        <f>Kluppierungsprotokoll!D9/$B$6</f>
        <v>0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</v>
      </c>
      <c r="H9" s="5">
        <f>Kluppierungsprotokoll!H9/$B$6</f>
        <v>62.5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2.0833333333333335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Kluppierungsprotokoll!C10/$B$6</f>
        <v>36.111111111111114</v>
      </c>
      <c r="D10" s="6">
        <f>Kluppierungsprotokoll!D10/$B$6</f>
        <v>0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63.888888888888893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2.7777777777777777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Kluppierungsprotokoll!C11/$B$6</f>
        <v>34.722222222222221</v>
      </c>
      <c r="D11" s="6">
        <f>Kluppierungsprotokoll!D11/$B$6</f>
        <v>0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67.361111111111114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2.0833333333333335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Kluppierungsprotokoll!C12/$B$6</f>
        <v>21.527777777777779</v>
      </c>
      <c r="D12" s="6">
        <f>Kluppierungsprotokoll!D12/$B$6</f>
        <v>0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50.694444444444443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1.3888888888888888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Kluppierungsprotokoll!C13/$B$6</f>
        <v>16.666666666666668</v>
      </c>
      <c r="D13" s="6">
        <f>Kluppierungsprotokoll!D13/$B$6</f>
        <v>0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38.194444444444443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0.69444444444444442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Kluppierungsprotokoll!C14/$B$6</f>
        <v>18.055555555555557</v>
      </c>
      <c r="D14" s="6">
        <f>Kluppierungsprotokoll!D14/$B$6</f>
        <v>0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32.638888888888893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Kluppierungsprotokoll!C15/$B$6</f>
        <v>13.888888888888889</v>
      </c>
      <c r="D15" s="6">
        <f>Kluppierungsprotokoll!D15/$B$6</f>
        <v>0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13.888888888888889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Kluppierungsprotokoll!C16/$B$6</f>
        <v>4.166666666666667</v>
      </c>
      <c r="D16" s="6">
        <f>Kluppierungsprotokoll!D16/$B$6</f>
        <v>0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15.972222222222223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Kluppierungsprotokoll!C17/$B$6</f>
        <v>6.25</v>
      </c>
      <c r="D17" s="6">
        <f>Kluppierungsprotokoll!D17/$B$6</f>
        <v>0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4.166666666666667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0.69444444444444442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Kluppierungsprotokoll!C18/$B$6</f>
        <v>4.8611111111111116</v>
      </c>
      <c r="D18" s="6">
        <f>Kluppierungsprotokoll!D18/$B$6</f>
        <v>0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5.5555555555555554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Kluppierungsprotokoll!C19/$B$6</f>
        <v>2.0833333333333335</v>
      </c>
      <c r="D19" s="6">
        <f>Kluppierungsprotokoll!D19/$B$6</f>
        <v>0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2.0833333333333335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Kluppierungsprotokoll!C20/$B$6</f>
        <v>1.3888888888888888</v>
      </c>
      <c r="D20" s="6">
        <f>Kluppierungsprotokoll!D20/$B$6</f>
        <v>0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0.69444444444444442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Kluppierungsprotokoll!C21/$B$6</f>
        <v>0</v>
      </c>
      <c r="D21" s="6">
        <f>Kluppierungsprotokoll!D21/$B$6</f>
        <v>0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Kluppierungsprotokoll!C22/$B$6</f>
        <v>0.69444444444444442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Kluppierungsprotokoll!C23/$B$6</f>
        <v>0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Kluppierungsprotokoll!C24/$B$6</f>
        <v>0</v>
      </c>
      <c r="D24" s="6">
        <f>Kluppierungsprotokoll!D24/$B$6</f>
        <v>0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Kluppierungsprotokoll!C9*($A9/200)^2*PI()</f>
        <v>1.2063715789784806</v>
      </c>
      <c r="D9" s="5">
        <f>Kluppierungsprotokoll!D9*($A9/200)^2*PI()</f>
        <v>0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0</v>
      </c>
      <c r="H9" s="5">
        <f>Kluppierungsprotokoll!H9*($A9/200)^2*PI()</f>
        <v>1.8095573684677211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6.0318578948924034E-2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Kluppierungsprotokoll!C10*($A10/200)^2*PI()</f>
        <v>1.6336281798666927</v>
      </c>
      <c r="D10" s="6">
        <f>Kluppierungsprotokoll!D10*($A10/200)^2*PI()</f>
        <v>0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2.8902652413026102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0.12566370614359174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Kluppierungsprotokoll!C11*($A11/200)^2*PI()</f>
        <v>2.2619467105846511</v>
      </c>
      <c r="D11" s="6">
        <f>Kluppierungsprotokoll!D11*($A11/200)^2*PI()</f>
        <v>0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4.3881766185342235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0.13571680263507907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Kluppierungsprotokoll!C12*($A12/200)^2*PI()</f>
        <v>1.9088316963211587</v>
      </c>
      <c r="D12" s="6">
        <f>Kluppierungsprotokoll!D12*($A12/200)^2*PI()</f>
        <v>0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4.4949907687562769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0.1231504320207199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Kluppierungsprotokoll!C13*($A13/200)^2*PI()</f>
        <v>1.9301945263655691</v>
      </c>
      <c r="D13" s="6">
        <f>Kluppierungsprotokoll!D13*($A13/200)^2*PI()</f>
        <v>0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4.4233624562544289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8.0424771931898703E-2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Kluppierungsprotokoll!C14*($A14/200)^2*PI()</f>
        <v>2.6464776513840413</v>
      </c>
      <c r="D14" s="6">
        <f>Kluppierungsprotokoll!D14*($A14/200)^2*PI()</f>
        <v>0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4.7840172928865368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Kluppierungsprotokoll!C15*($A15/200)^2*PI()</f>
        <v>2.5132741228718349</v>
      </c>
      <c r="D15" s="6">
        <f>Kluppierungsprotokoll!D15*($A15/200)^2*PI()</f>
        <v>0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2.5132741228718349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Kluppierungsprotokoll!C16*($A16/200)^2*PI()</f>
        <v>0.91231850660247593</v>
      </c>
      <c r="D16" s="6">
        <f>Kluppierungsprotokoll!D16*($A16/200)^2*PI()</f>
        <v>0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3.4972209419761575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Kluppierungsprotokoll!C17*($A17/200)^2*PI()</f>
        <v>1.6286016316209486</v>
      </c>
      <c r="D17" s="6">
        <f>Kluppierungsprotokoll!D17*($A17/200)^2*PI()</f>
        <v>0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1.0857344210806326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0.18095573684677208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Kluppierungsprotokoll!C18*($A18/200)^2*PI()</f>
        <v>1.4866016436786904</v>
      </c>
      <c r="D18" s="6">
        <f>Kluppierungsprotokoll!D18*($A18/200)^2*PI()</f>
        <v>0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1.6989733070613604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Kluppierungsprotokoll!C19*($A19/200)^2*PI()</f>
        <v>0.73890259212431941</v>
      </c>
      <c r="D19" s="6">
        <f>Kluppierungsprotokoll!D19*($A19/200)^2*PI()</f>
        <v>0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0.73890259212431941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Kluppierungsprotokoll!C20*($A20/200)^2*PI()</f>
        <v>0.56548667764616278</v>
      </c>
      <c r="D20" s="6">
        <f>Kluppierungsprotokoll!D20*($A20/200)^2*PI()</f>
        <v>0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0.28274333882308139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Kluppierungsprotokoll!C21*($A21/200)^2*PI()</f>
        <v>0</v>
      </c>
      <c r="D21" s="6">
        <f>Kluppierungsprotokoll!D21*($A21/200)^2*PI()</f>
        <v>0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Kluppierungsprotokoll!C22*($A22/200)^2*PI()</f>
        <v>0.36316811075498018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Kluppierungsprotokoll!C23*($A23/200)^2*PI()</f>
        <v>0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Kluppierungsprotokoll!C24*($A24/200)^2*PI()</f>
        <v>0</v>
      </c>
      <c r="D24" s="6">
        <f>Kluppierungsprotokoll!D24*($A24/200)^2*PI()</f>
        <v>0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19.795803628800005</v>
      </c>
      <c r="D53">
        <f t="shared" ref="D53:P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32.607218470139188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0.70623002852698558</v>
      </c>
      <c r="Q53">
        <f>SUM(C53:P53)</f>
        <v>53.109252127466178</v>
      </c>
    </row>
    <row r="54" spans="1:17" x14ac:dyDescent="0.25">
      <c r="A54" t="s">
        <v>24</v>
      </c>
      <c r="B54" t="s">
        <v>26</v>
      </c>
      <c r="C54">
        <f>C53/$B$6</f>
        <v>13.747085853333337</v>
      </c>
      <c r="D54">
        <f t="shared" ref="D54:P54" si="1">D53/$B$6</f>
        <v>0</v>
      </c>
      <c r="E54">
        <f t="shared" si="1"/>
        <v>0</v>
      </c>
      <c r="F54">
        <f t="shared" ref="F54" si="2">F53/$B$6</f>
        <v>0</v>
      </c>
      <c r="G54">
        <f t="shared" si="1"/>
        <v>0</v>
      </c>
      <c r="H54">
        <f t="shared" si="1"/>
        <v>22.643901715374437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0.49043751981040667</v>
      </c>
      <c r="Q54">
        <f>SUM(C54:P54)</f>
        <v>36.881425088518178</v>
      </c>
    </row>
    <row r="55" spans="1:17" x14ac:dyDescent="0.25">
      <c r="A55" t="s">
        <v>24</v>
      </c>
      <c r="B55" t="s">
        <v>31</v>
      </c>
      <c r="C55">
        <f>C54/$Q54</f>
        <v>0.37273738258050776</v>
      </c>
      <c r="D55">
        <f t="shared" ref="D55:P55" si="3">D54/$Q54</f>
        <v>0</v>
      </c>
      <c r="E55">
        <f t="shared" si="3"/>
        <v>0</v>
      </c>
      <c r="F55">
        <f t="shared" ref="F55" si="4">F54/$Q54</f>
        <v>0</v>
      </c>
      <c r="G55">
        <f t="shared" si="3"/>
        <v>0</v>
      </c>
      <c r="H55">
        <f t="shared" si="3"/>
        <v>0.61396493386650275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1.3297683552989614E-2</v>
      </c>
      <c r="Q55">
        <f>SUM(C55:P55)</f>
        <v>1.0000000000000002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Kluppierungsprotokoll!C9*$B9</f>
        <v>0</v>
      </c>
      <c r="D9" s="5">
        <f>Kluppierungsprotokoll!D9*$B9</f>
        <v>0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</v>
      </c>
      <c r="H9" s="5">
        <f>Kluppierungsprotokoll!H9*$B9</f>
        <v>0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Kluppierungsprotokoll!C10*$B10</f>
        <v>10.4</v>
      </c>
      <c r="D10" s="6">
        <f>Kluppierungsprotokoll!D10*$B10</f>
        <v>0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18.400000000000002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0.8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Kluppierungsprotokoll!C11*$B11</f>
        <v>15</v>
      </c>
      <c r="D11" s="6">
        <f>Kluppierungsprotokoll!D11*$B11</f>
        <v>0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29.099999999999998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0.89999999999999991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Kluppierungsprotokoll!C12*$B12</f>
        <v>15.5</v>
      </c>
      <c r="D12" s="6">
        <f>Kluppierungsprotokoll!D12*$B12</f>
        <v>0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36.5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1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Kluppierungsprotokoll!C13*$B13</f>
        <v>16.799999999999997</v>
      </c>
      <c r="D13" s="6">
        <f>Kluppierungsprotokoll!D13*$B13</f>
        <v>0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38.5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0.7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Kluppierungsprotokoll!C14*$B14</f>
        <v>23.400000000000002</v>
      </c>
      <c r="D14" s="6">
        <f>Kluppierungsprotokoll!D14*$B14</f>
        <v>0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42.300000000000004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0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Kluppierungsprotokoll!C15*$B15</f>
        <v>24</v>
      </c>
      <c r="D15" s="6">
        <f>Kluppierungsprotokoll!D15*$B15</f>
        <v>0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24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Kluppierungsprotokoll!C16*$B16</f>
        <v>9</v>
      </c>
      <c r="D16" s="6">
        <f>Kluppierungsprotokoll!D16*$B16</f>
        <v>0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34.5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Kluppierungsprotokoll!C17*$B17</f>
        <v>17.099999999999998</v>
      </c>
      <c r="D17" s="6">
        <f>Kluppierungsprotokoll!D17*$B17</f>
        <v>0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11.399999999999999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1.9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Kluppierungsprotokoll!C18*$B18</f>
        <v>16.099999999999998</v>
      </c>
      <c r="D18" s="6">
        <f>Kluppierungsprotokoll!D18*$B18</f>
        <v>0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18.399999999999999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0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Kluppierungsprotokoll!C19*$B19</f>
        <v>8.25</v>
      </c>
      <c r="D19" s="6">
        <f>Kluppierungsprotokoll!D19*$B19</f>
        <v>0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8.25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Kluppierungsprotokoll!C20*$B20</f>
        <v>6.5</v>
      </c>
      <c r="D20" s="6">
        <f>Kluppierungsprotokoll!D20*$B20</f>
        <v>0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3.25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Kluppierungsprotokoll!C21*$B21</f>
        <v>0</v>
      </c>
      <c r="D21" s="6">
        <f>Kluppierungsprotokoll!D21*$B21</f>
        <v>0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0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Kluppierungsprotokoll!C22*$B22</f>
        <v>4.25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Kluppierungsprotokoll!C23*$B23</f>
        <v>0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Kluppierungsprotokoll!C24*$B24</f>
        <v>0</v>
      </c>
      <c r="D24" s="6">
        <f>Kluppierungsprotokoll!D24*$B24</f>
        <v>0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166.29999999999998</v>
      </c>
      <c r="D53">
        <f t="shared" ref="D53:P53" si="0">SUM(D9:D51)</f>
        <v>0</v>
      </c>
      <c r="E53">
        <f t="shared" si="0"/>
        <v>0</v>
      </c>
      <c r="F53">
        <f t="shared" ref="F53" si="1">SUM(F9:F51)</f>
        <v>0</v>
      </c>
      <c r="G53">
        <f t="shared" si="0"/>
        <v>0</v>
      </c>
      <c r="H53">
        <f t="shared" si="0"/>
        <v>264.60000000000002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5.3000000000000007</v>
      </c>
      <c r="Q53">
        <f>SUM(C53:P53)</f>
        <v>436.2</v>
      </c>
    </row>
    <row r="54" spans="1:17" x14ac:dyDescent="0.25">
      <c r="A54" t="s">
        <v>25</v>
      </c>
      <c r="B54" t="s">
        <v>26</v>
      </c>
      <c r="C54">
        <f>C53/$B$6</f>
        <v>115.4861111111111</v>
      </c>
      <c r="D54">
        <f t="shared" ref="D54:P54" si="2">D53/$B$6</f>
        <v>0</v>
      </c>
      <c r="E54">
        <f t="shared" si="2"/>
        <v>0</v>
      </c>
      <c r="F54">
        <f t="shared" ref="F54" si="3">F53/$B$6</f>
        <v>0</v>
      </c>
      <c r="G54">
        <f t="shared" si="2"/>
        <v>0</v>
      </c>
      <c r="H54">
        <f t="shared" si="2"/>
        <v>183.75000000000003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3.6805555555555562</v>
      </c>
      <c r="Q54">
        <f>SUM(C54:P54)</f>
        <v>302.91666666666669</v>
      </c>
    </row>
    <row r="55" spans="1:17" x14ac:dyDescent="0.25">
      <c r="A55" t="s">
        <v>25</v>
      </c>
      <c r="B55" t="s">
        <v>31</v>
      </c>
      <c r="C55">
        <f>C54/$Q54</f>
        <v>0.38124713434204488</v>
      </c>
      <c r="D55">
        <f t="shared" ref="D55:P55" si="4">D54/$Q54</f>
        <v>0</v>
      </c>
      <c r="E55">
        <f t="shared" si="4"/>
        <v>0</v>
      </c>
      <c r="F55">
        <f t="shared" ref="F55" si="5">F54/$Q54</f>
        <v>0</v>
      </c>
      <c r="G55">
        <f t="shared" si="4"/>
        <v>0</v>
      </c>
      <c r="H55">
        <f t="shared" si="4"/>
        <v>0.60660247592847327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1.2150389729481891E-2</v>
      </c>
      <c r="Q55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2025-10-30T08:34:24Z</dcterms:modified>
</cp:coreProperties>
</file>