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t\shares\KTHOMES\00404564\Eigene Dokumente\CMI\8e69663d61224b42a1ca0424525977fa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D34" i="5" l="1"/>
  <c r="H34" i="5"/>
  <c r="L34" i="5"/>
  <c r="P34" i="5"/>
  <c r="E34" i="5"/>
  <c r="I34" i="5"/>
  <c r="M34" i="5"/>
  <c r="Q34" i="5"/>
  <c r="F34" i="5"/>
  <c r="J34" i="5"/>
  <c r="N34" i="5"/>
  <c r="R34" i="5"/>
  <c r="C34" i="5"/>
  <c r="S34" i="5"/>
  <c r="K34" i="5"/>
  <c r="O34" i="5"/>
  <c r="G34" i="5"/>
  <c r="D38" i="5"/>
  <c r="H38" i="5"/>
  <c r="L38" i="5"/>
  <c r="P38" i="5"/>
  <c r="E38" i="5"/>
  <c r="I38" i="5"/>
  <c r="M38" i="5"/>
  <c r="Q38" i="5"/>
  <c r="J38" i="5"/>
  <c r="R38" i="5"/>
  <c r="O38" i="5"/>
  <c r="C38" i="5"/>
  <c r="K38" i="5"/>
  <c r="S38" i="5"/>
  <c r="F38" i="5"/>
  <c r="N38" i="5"/>
  <c r="G38" i="5"/>
  <c r="D42" i="5"/>
  <c r="H42" i="5"/>
  <c r="L42" i="5"/>
  <c r="P42" i="5"/>
  <c r="E42" i="5"/>
  <c r="I42" i="5"/>
  <c r="M42" i="5"/>
  <c r="Q42" i="5"/>
  <c r="F42" i="5"/>
  <c r="N42" i="5"/>
  <c r="C42" i="5"/>
  <c r="G42" i="5"/>
  <c r="O42" i="5"/>
  <c r="J42" i="5"/>
  <c r="R42" i="5"/>
  <c r="K42" i="5"/>
  <c r="S42" i="5"/>
  <c r="F44" i="5"/>
  <c r="J44" i="5"/>
  <c r="N44" i="5"/>
  <c r="R44" i="5"/>
  <c r="C44" i="5"/>
  <c r="G44" i="5"/>
  <c r="K44" i="5"/>
  <c r="O44" i="5"/>
  <c r="S44" i="5"/>
  <c r="D44" i="5"/>
  <c r="L44" i="5"/>
  <c r="E44" i="5"/>
  <c r="P44" i="5"/>
  <c r="Q44" i="5"/>
  <c r="M44" i="5"/>
  <c r="H44" i="5"/>
  <c r="I44" i="5"/>
  <c r="F48" i="5"/>
  <c r="J48" i="5"/>
  <c r="N48" i="5"/>
  <c r="R48" i="5"/>
  <c r="C48" i="5"/>
  <c r="G48" i="5"/>
  <c r="K48" i="5"/>
  <c r="O48" i="5"/>
  <c r="S48" i="5"/>
  <c r="H48" i="5"/>
  <c r="P48" i="5"/>
  <c r="I48" i="5"/>
  <c r="L48" i="5"/>
  <c r="E48" i="5"/>
  <c r="Q48" i="5"/>
  <c r="D48" i="5"/>
  <c r="M48" i="5"/>
  <c r="C30" i="6"/>
  <c r="G30" i="6"/>
  <c r="K30" i="6"/>
  <c r="O30" i="6"/>
  <c r="S30" i="6"/>
  <c r="D30" i="6"/>
  <c r="H30" i="6"/>
  <c r="L30" i="6"/>
  <c r="P30" i="6"/>
  <c r="E30" i="6"/>
  <c r="I30" i="6"/>
  <c r="M30" i="6"/>
  <c r="Q30" i="6"/>
  <c r="F30" i="6"/>
  <c r="N30" i="6"/>
  <c r="J30" i="6"/>
  <c r="R30" i="6"/>
  <c r="C34" i="6"/>
  <c r="G34" i="6"/>
  <c r="K34" i="6"/>
  <c r="O34" i="6"/>
  <c r="S34" i="6"/>
  <c r="D34" i="6"/>
  <c r="H34" i="6"/>
  <c r="L34" i="6"/>
  <c r="P34" i="6"/>
  <c r="E34" i="6"/>
  <c r="I34" i="6"/>
  <c r="M34" i="6"/>
  <c r="Q34" i="6"/>
  <c r="R34" i="6"/>
  <c r="F34" i="6"/>
  <c r="J34" i="6"/>
  <c r="N34" i="6"/>
  <c r="E36" i="6"/>
  <c r="I36" i="6"/>
  <c r="M36" i="6"/>
  <c r="Q36" i="6"/>
  <c r="F36" i="6"/>
  <c r="J36" i="6"/>
  <c r="N36" i="6"/>
  <c r="R36" i="6"/>
  <c r="C36" i="6"/>
  <c r="G36" i="6"/>
  <c r="K36" i="6"/>
  <c r="O36" i="6"/>
  <c r="S36" i="6"/>
  <c r="P36" i="6"/>
  <c r="D36" i="6"/>
  <c r="H36" i="6"/>
  <c r="L36" i="6"/>
  <c r="E40" i="6"/>
  <c r="I40" i="6"/>
  <c r="M40" i="6"/>
  <c r="Q40" i="6"/>
  <c r="F40" i="6"/>
  <c r="C40" i="6"/>
  <c r="G40" i="6"/>
  <c r="K40" i="6"/>
  <c r="O40" i="6"/>
  <c r="S40" i="6"/>
  <c r="J40" i="6"/>
  <c r="R40" i="6"/>
  <c r="N40" i="6"/>
  <c r="P40" i="6"/>
  <c r="L40" i="6"/>
  <c r="D40" i="6"/>
  <c r="H40" i="6"/>
  <c r="C42" i="6"/>
  <c r="G42" i="6"/>
  <c r="K42" i="6"/>
  <c r="O42" i="6"/>
  <c r="S42" i="6"/>
  <c r="E42" i="6"/>
  <c r="I42" i="6"/>
  <c r="M42" i="6"/>
  <c r="Q42" i="6"/>
  <c r="H42" i="6"/>
  <c r="P42" i="6"/>
  <c r="L42" i="6"/>
  <c r="N42" i="6"/>
  <c r="J42" i="6"/>
  <c r="R42" i="6"/>
  <c r="D42" i="6"/>
  <c r="F42" i="6"/>
  <c r="E44" i="6"/>
  <c r="I44" i="6"/>
  <c r="M44" i="6"/>
  <c r="Q44" i="6"/>
  <c r="C44" i="6"/>
  <c r="G44" i="6"/>
  <c r="K44" i="6"/>
  <c r="O44" i="6"/>
  <c r="S44" i="6"/>
  <c r="F44" i="6"/>
  <c r="N44" i="6"/>
  <c r="J44" i="6"/>
  <c r="L44" i="6"/>
  <c r="H44" i="6"/>
  <c r="P44" i="6"/>
  <c r="R44" i="6"/>
  <c r="D44" i="6"/>
  <c r="C46" i="6"/>
  <c r="G46" i="6"/>
  <c r="K46" i="6"/>
  <c r="O46" i="6"/>
  <c r="S46" i="6"/>
  <c r="E46" i="6"/>
  <c r="I46" i="6"/>
  <c r="M46" i="6"/>
  <c r="Q46" i="6"/>
  <c r="D46" i="6"/>
  <c r="L46" i="6"/>
  <c r="H46" i="6"/>
  <c r="J46" i="6"/>
  <c r="F46" i="6"/>
  <c r="N46" i="6"/>
  <c r="P46" i="6"/>
  <c r="R46" i="6"/>
  <c r="D50" i="6"/>
  <c r="H50" i="6"/>
  <c r="L50" i="6"/>
  <c r="P50" i="6"/>
  <c r="J50" i="6"/>
  <c r="R50" i="6"/>
  <c r="G50" i="6"/>
  <c r="O50" i="6"/>
  <c r="E50" i="6"/>
  <c r="I50" i="6"/>
  <c r="M50" i="6"/>
  <c r="Q50" i="6"/>
  <c r="F50" i="6"/>
  <c r="N50" i="6"/>
  <c r="C50" i="6"/>
  <c r="K50" i="6"/>
  <c r="S50" i="6"/>
  <c r="C31" i="5"/>
  <c r="G31" i="5"/>
  <c r="K31" i="5"/>
  <c r="O31" i="5"/>
  <c r="S31" i="5"/>
  <c r="D31" i="5"/>
  <c r="H31" i="5"/>
  <c r="L31" i="5"/>
  <c r="P31" i="5"/>
  <c r="E31" i="5"/>
  <c r="I31" i="5"/>
  <c r="M31" i="5"/>
  <c r="Q31" i="5"/>
  <c r="F31" i="5"/>
  <c r="N31" i="5"/>
  <c r="J31" i="5"/>
  <c r="R31" i="5"/>
  <c r="E33" i="5"/>
  <c r="I33" i="5"/>
  <c r="M33" i="5"/>
  <c r="Q33" i="5"/>
  <c r="F33" i="5"/>
  <c r="J33" i="5"/>
  <c r="N33" i="5"/>
  <c r="R33" i="5"/>
  <c r="C33" i="5"/>
  <c r="G33" i="5"/>
  <c r="K33" i="5"/>
  <c r="O33" i="5"/>
  <c r="S33" i="5"/>
  <c r="D33" i="5"/>
  <c r="H33" i="5"/>
  <c r="L33" i="5"/>
  <c r="P33" i="5"/>
  <c r="C35" i="5"/>
  <c r="G35" i="5"/>
  <c r="K35" i="5"/>
  <c r="O35" i="5"/>
  <c r="S35" i="5"/>
  <c r="D35" i="5"/>
  <c r="H35" i="5"/>
  <c r="L35" i="5"/>
  <c r="P35" i="5"/>
  <c r="E35" i="5"/>
  <c r="I35" i="5"/>
  <c r="M35" i="5"/>
  <c r="Q35" i="5"/>
  <c r="R35" i="5"/>
  <c r="F35" i="5"/>
  <c r="J35" i="5"/>
  <c r="N35" i="5"/>
  <c r="E37" i="5"/>
  <c r="I37" i="5"/>
  <c r="M37" i="5"/>
  <c r="Q37" i="5"/>
  <c r="F37" i="5"/>
  <c r="J37" i="5"/>
  <c r="N37" i="5"/>
  <c r="R37" i="5"/>
  <c r="C37" i="5"/>
  <c r="G37" i="5"/>
  <c r="K37" i="5"/>
  <c r="O37" i="5"/>
  <c r="S37" i="5"/>
  <c r="P37" i="5"/>
  <c r="H37" i="5"/>
  <c r="D37" i="5"/>
  <c r="L37" i="5"/>
  <c r="C39" i="5"/>
  <c r="G39" i="5"/>
  <c r="K39" i="5"/>
  <c r="O39" i="5"/>
  <c r="S39" i="5"/>
  <c r="D39" i="5"/>
  <c r="H39" i="5"/>
  <c r="L39" i="5"/>
  <c r="P39" i="5"/>
  <c r="I39" i="5"/>
  <c r="Q39" i="5"/>
  <c r="E39" i="5"/>
  <c r="N39" i="5"/>
  <c r="J39" i="5"/>
  <c r="R39" i="5"/>
  <c r="M39" i="5"/>
  <c r="F39" i="5"/>
  <c r="E41" i="5"/>
  <c r="I41" i="5"/>
  <c r="M41" i="5"/>
  <c r="Q41" i="5"/>
  <c r="F41" i="5"/>
  <c r="J41" i="5"/>
  <c r="N41" i="5"/>
  <c r="R41" i="5"/>
  <c r="G41" i="5"/>
  <c r="O41" i="5"/>
  <c r="C41" i="5"/>
  <c r="S41" i="5"/>
  <c r="H41" i="5"/>
  <c r="P41" i="5"/>
  <c r="K41" i="5"/>
  <c r="D41" i="5"/>
  <c r="L41" i="5"/>
  <c r="C43" i="5"/>
  <c r="G43" i="5"/>
  <c r="K43" i="5"/>
  <c r="O43" i="5"/>
  <c r="S43" i="5"/>
  <c r="D43" i="5"/>
  <c r="H43" i="5"/>
  <c r="L43" i="5"/>
  <c r="P43" i="5"/>
  <c r="E43" i="5"/>
  <c r="M43" i="5"/>
  <c r="I43" i="5"/>
  <c r="J43" i="5"/>
  <c r="F43" i="5"/>
  <c r="N43" i="5"/>
  <c r="Q43" i="5"/>
  <c r="R43" i="5"/>
  <c r="E45" i="5"/>
  <c r="I45" i="5"/>
  <c r="M45" i="5"/>
  <c r="Q45" i="5"/>
  <c r="F45" i="5"/>
  <c r="J45" i="5"/>
  <c r="N45" i="5"/>
  <c r="R45" i="5"/>
  <c r="C45" i="5"/>
  <c r="K45" i="5"/>
  <c r="S45" i="5"/>
  <c r="L45" i="5"/>
  <c r="O45" i="5"/>
  <c r="P45" i="5"/>
  <c r="D45" i="5"/>
  <c r="G45" i="5"/>
  <c r="H45" i="5"/>
  <c r="C47" i="5"/>
  <c r="G47" i="5"/>
  <c r="K47" i="5"/>
  <c r="O47" i="5"/>
  <c r="S47" i="5"/>
  <c r="D47" i="5"/>
  <c r="H47" i="5"/>
  <c r="L47" i="5"/>
  <c r="P47" i="5"/>
  <c r="I47" i="5"/>
  <c r="Q47" i="5"/>
  <c r="J47" i="5"/>
  <c r="M47" i="5"/>
  <c r="R47" i="5"/>
  <c r="E47" i="5"/>
  <c r="F47" i="5"/>
  <c r="N47" i="5"/>
  <c r="E49" i="5"/>
  <c r="I49" i="5"/>
  <c r="M49" i="5"/>
  <c r="Q49" i="5"/>
  <c r="F49" i="5"/>
  <c r="J49" i="5"/>
  <c r="N49" i="5"/>
  <c r="R49" i="5"/>
  <c r="G49" i="5"/>
  <c r="O49" i="5"/>
  <c r="P49" i="5"/>
  <c r="C49" i="5"/>
  <c r="S49" i="5"/>
  <c r="H49" i="5"/>
  <c r="K49" i="5"/>
  <c r="D49" i="5"/>
  <c r="L49" i="5"/>
  <c r="C51" i="5"/>
  <c r="G51" i="5"/>
  <c r="K51" i="5"/>
  <c r="D51" i="5"/>
  <c r="I51" i="5"/>
  <c r="N51" i="5"/>
  <c r="R51" i="5"/>
  <c r="J51" i="5"/>
  <c r="S51" i="5"/>
  <c r="L51" i="5"/>
  <c r="M51" i="5"/>
  <c r="E51" i="5"/>
  <c r="O51" i="5"/>
  <c r="F51" i="5"/>
  <c r="P51" i="5"/>
  <c r="H51" i="5"/>
  <c r="Q51" i="5"/>
  <c r="F31" i="6"/>
  <c r="J31" i="6"/>
  <c r="N31" i="6"/>
  <c r="R31" i="6"/>
  <c r="C31" i="6"/>
  <c r="G31" i="6"/>
  <c r="K31" i="6"/>
  <c r="O31" i="6"/>
  <c r="S31" i="6"/>
  <c r="D31" i="6"/>
  <c r="H31" i="6"/>
  <c r="L31" i="6"/>
  <c r="P31" i="6"/>
  <c r="E31" i="6"/>
  <c r="Q31" i="6"/>
  <c r="I31" i="6"/>
  <c r="M31" i="6"/>
  <c r="D33" i="6"/>
  <c r="H33" i="6"/>
  <c r="L33" i="6"/>
  <c r="P33" i="6"/>
  <c r="E33" i="6"/>
  <c r="I33" i="6"/>
  <c r="M33" i="6"/>
  <c r="Q33" i="6"/>
  <c r="F33" i="6"/>
  <c r="J33" i="6"/>
  <c r="N33" i="6"/>
  <c r="R33" i="6"/>
  <c r="C33" i="6"/>
  <c r="S33" i="6"/>
  <c r="K33" i="6"/>
  <c r="O33" i="6"/>
  <c r="G33" i="6"/>
  <c r="F35" i="6"/>
  <c r="J35" i="6"/>
  <c r="N35" i="6"/>
  <c r="R35" i="6"/>
  <c r="C35" i="6"/>
  <c r="G35" i="6"/>
  <c r="K35" i="6"/>
  <c r="O35" i="6"/>
  <c r="S35" i="6"/>
  <c r="D35" i="6"/>
  <c r="H35" i="6"/>
  <c r="L35" i="6"/>
  <c r="P35" i="6"/>
  <c r="Q35" i="6"/>
  <c r="I35" i="6"/>
  <c r="M35" i="6"/>
  <c r="E35" i="6"/>
  <c r="D37" i="6"/>
  <c r="H37" i="6"/>
  <c r="L37" i="6"/>
  <c r="P37" i="6"/>
  <c r="E37" i="6"/>
  <c r="I37" i="6"/>
  <c r="M37" i="6"/>
  <c r="Q37" i="6"/>
  <c r="F37" i="6"/>
  <c r="J37" i="6"/>
  <c r="N37" i="6"/>
  <c r="R37" i="6"/>
  <c r="O37" i="6"/>
  <c r="G37" i="6"/>
  <c r="K37" i="6"/>
  <c r="C37" i="6"/>
  <c r="S37" i="6"/>
  <c r="F39" i="6"/>
  <c r="J39" i="6"/>
  <c r="N39" i="6"/>
  <c r="R39" i="6"/>
  <c r="C39" i="6"/>
  <c r="G39" i="6"/>
  <c r="K39" i="6"/>
  <c r="O39" i="6"/>
  <c r="S39" i="6"/>
  <c r="D39" i="6"/>
  <c r="H39" i="6"/>
  <c r="L39" i="6"/>
  <c r="P39" i="6"/>
  <c r="M39" i="6"/>
  <c r="E39" i="6"/>
  <c r="I39" i="6"/>
  <c r="Q39" i="6"/>
  <c r="D41" i="6"/>
  <c r="H41" i="6"/>
  <c r="L41" i="6"/>
  <c r="P41" i="6"/>
  <c r="F41" i="6"/>
  <c r="J41" i="6"/>
  <c r="N41" i="6"/>
  <c r="R41" i="6"/>
  <c r="I41" i="6"/>
  <c r="Q41" i="6"/>
  <c r="M41" i="6"/>
  <c r="O41" i="6"/>
  <c r="C41" i="6"/>
  <c r="K41" i="6"/>
  <c r="S41" i="6"/>
  <c r="E41" i="6"/>
  <c r="G41" i="6"/>
  <c r="F43" i="6"/>
  <c r="J43" i="6"/>
  <c r="N43" i="6"/>
  <c r="R43" i="6"/>
  <c r="D43" i="6"/>
  <c r="H43" i="6"/>
  <c r="L43" i="6"/>
  <c r="P43" i="6"/>
  <c r="G43" i="6"/>
  <c r="O43" i="6"/>
  <c r="K43" i="6"/>
  <c r="M43" i="6"/>
  <c r="I43" i="6"/>
  <c r="Q43" i="6"/>
  <c r="C43" i="6"/>
  <c r="S43" i="6"/>
  <c r="E43" i="6"/>
  <c r="D45" i="6"/>
  <c r="H45" i="6"/>
  <c r="L45" i="6"/>
  <c r="P45" i="6"/>
  <c r="F45" i="6"/>
  <c r="J45" i="6"/>
  <c r="N45" i="6"/>
  <c r="R45" i="6"/>
  <c r="E45" i="6"/>
  <c r="M45" i="6"/>
  <c r="I45" i="6"/>
  <c r="K45" i="6"/>
  <c r="G45" i="6"/>
  <c r="O45" i="6"/>
  <c r="Q45" i="6"/>
  <c r="C45" i="6"/>
  <c r="S45" i="6"/>
  <c r="F47" i="6"/>
  <c r="J47" i="6"/>
  <c r="N47" i="6"/>
  <c r="R47" i="6"/>
  <c r="D47" i="6"/>
  <c r="H47" i="6"/>
  <c r="L47" i="6"/>
  <c r="P47" i="6"/>
  <c r="C47" i="6"/>
  <c r="K47" i="6"/>
  <c r="S47" i="6"/>
  <c r="G47" i="6"/>
  <c r="I47" i="6"/>
  <c r="E47" i="6"/>
  <c r="M47" i="6"/>
  <c r="O47" i="6"/>
  <c r="Q47" i="6"/>
  <c r="D49" i="6"/>
  <c r="H49" i="6"/>
  <c r="L49" i="6"/>
  <c r="P49" i="6"/>
  <c r="F49" i="6"/>
  <c r="J49" i="6"/>
  <c r="N49" i="6"/>
  <c r="I49" i="6"/>
  <c r="Q49" i="6"/>
  <c r="E49" i="6"/>
  <c r="S49" i="6"/>
  <c r="O49" i="6"/>
  <c r="C49" i="6"/>
  <c r="K49" i="6"/>
  <c r="R49" i="6"/>
  <c r="M49" i="6"/>
  <c r="G49" i="6"/>
  <c r="C51" i="6"/>
  <c r="G51" i="6"/>
  <c r="K51" i="6"/>
  <c r="O51" i="6"/>
  <c r="S51" i="6"/>
  <c r="I51" i="6"/>
  <c r="Q51" i="6"/>
  <c r="F51" i="6"/>
  <c r="N51" i="6"/>
  <c r="D51" i="6"/>
  <c r="H51" i="6"/>
  <c r="L51" i="6"/>
  <c r="P51" i="6"/>
  <c r="E51" i="6"/>
  <c r="M51" i="6"/>
  <c r="J51" i="6"/>
  <c r="R51" i="6"/>
  <c r="F32" i="5"/>
  <c r="J32" i="5"/>
  <c r="N32" i="5"/>
  <c r="R32" i="5"/>
  <c r="C32" i="5"/>
  <c r="G32" i="5"/>
  <c r="K32" i="5"/>
  <c r="O32" i="5"/>
  <c r="S32" i="5"/>
  <c r="D32" i="5"/>
  <c r="H32" i="5"/>
  <c r="L32" i="5"/>
  <c r="P32" i="5"/>
  <c r="E32" i="5"/>
  <c r="Q32" i="5"/>
  <c r="I32" i="5"/>
  <c r="M32" i="5"/>
  <c r="F36" i="5"/>
  <c r="J36" i="5"/>
  <c r="N36" i="5"/>
  <c r="R36" i="5"/>
  <c r="C36" i="5"/>
  <c r="G36" i="5"/>
  <c r="K36" i="5"/>
  <c r="O36" i="5"/>
  <c r="S36" i="5"/>
  <c r="D36" i="5"/>
  <c r="H36" i="5"/>
  <c r="L36" i="5"/>
  <c r="P36" i="5"/>
  <c r="Q36" i="5"/>
  <c r="M36" i="5"/>
  <c r="E36" i="5"/>
  <c r="I36" i="5"/>
  <c r="F40" i="5"/>
  <c r="J40" i="5"/>
  <c r="N40" i="5"/>
  <c r="R40" i="5"/>
  <c r="C40" i="5"/>
  <c r="G40" i="5"/>
  <c r="K40" i="5"/>
  <c r="O40" i="5"/>
  <c r="S40" i="5"/>
  <c r="H40" i="5"/>
  <c r="P40" i="5"/>
  <c r="D40" i="5"/>
  <c r="M40" i="5"/>
  <c r="I40" i="5"/>
  <c r="Q40" i="5"/>
  <c r="L40" i="5"/>
  <c r="E40" i="5"/>
  <c r="D46" i="5"/>
  <c r="H46" i="5"/>
  <c r="L46" i="5"/>
  <c r="P46" i="5"/>
  <c r="E46" i="5"/>
  <c r="I46" i="5"/>
  <c r="M46" i="5"/>
  <c r="Q46" i="5"/>
  <c r="J46" i="5"/>
  <c r="R46" i="5"/>
  <c r="K46" i="5"/>
  <c r="N46" i="5"/>
  <c r="O46" i="5"/>
  <c r="C46" i="5"/>
  <c r="S46" i="5"/>
  <c r="F46" i="5"/>
  <c r="G46" i="5"/>
  <c r="D50" i="5"/>
  <c r="H50" i="5"/>
  <c r="L50" i="5"/>
  <c r="P50" i="5"/>
  <c r="E50" i="5"/>
  <c r="I50" i="5"/>
  <c r="M50" i="5"/>
  <c r="Q50" i="5"/>
  <c r="F50" i="5"/>
  <c r="N50" i="5"/>
  <c r="O50" i="5"/>
  <c r="R50" i="5"/>
  <c r="C50" i="5"/>
  <c r="S50" i="5"/>
  <c r="G50" i="5"/>
  <c r="J50" i="5"/>
  <c r="K50" i="5"/>
  <c r="E32" i="6"/>
  <c r="I32" i="6"/>
  <c r="M32" i="6"/>
  <c r="Q32" i="6"/>
  <c r="F32" i="6"/>
  <c r="J32" i="6"/>
  <c r="N32" i="6"/>
  <c r="R32" i="6"/>
  <c r="C32" i="6"/>
  <c r="G32" i="6"/>
  <c r="K32" i="6"/>
  <c r="O32" i="6"/>
  <c r="S32" i="6"/>
  <c r="D32" i="6"/>
  <c r="P32" i="6"/>
  <c r="H32" i="6"/>
  <c r="L32" i="6"/>
  <c r="C38" i="6"/>
  <c r="G38" i="6"/>
  <c r="K38" i="6"/>
  <c r="O38" i="6"/>
  <c r="S38" i="6"/>
  <c r="D38" i="6"/>
  <c r="H38" i="6"/>
  <c r="L38" i="6"/>
  <c r="P38" i="6"/>
  <c r="E38" i="6"/>
  <c r="I38" i="6"/>
  <c r="M38" i="6"/>
  <c r="Q38" i="6"/>
  <c r="N38" i="6"/>
  <c r="R38" i="6"/>
  <c r="F38" i="6"/>
  <c r="J38" i="6"/>
  <c r="E48" i="6"/>
  <c r="I48" i="6"/>
  <c r="M48" i="6"/>
  <c r="Q48" i="6"/>
  <c r="C48" i="6"/>
  <c r="G48" i="6"/>
  <c r="K48" i="6"/>
  <c r="O48" i="6"/>
  <c r="S48" i="6"/>
  <c r="J48" i="6"/>
  <c r="R48" i="6"/>
  <c r="F48" i="6"/>
  <c r="P48" i="6"/>
  <c r="D48" i="6"/>
  <c r="L48" i="6"/>
  <c r="N48" i="6"/>
  <c r="H48" i="6"/>
  <c r="E30" i="5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<sst xmlns="http://schemas.openxmlformats.org/spreadsheetml/2006/main" count="155" uniqueCount="52">
  <si>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</si>
  <si>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</si>
  <si>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</si>
  <si>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</si>
  <si>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</si>
  <si>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</si>
  <si>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</si>
  <si>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</si>
  <si>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</si>
  <si>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</si>
  <si>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</si>
  <si>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</si>
  <si>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</si>
  <si>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</si>
  <si>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</si>
  <si>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</si>
  <si>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</si>
  <si>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</si>
  <si>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</si>
  <si>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</si>
  <si>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</si>
  <si>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</si>
  <si>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</si>
  <si>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</si>
  <si>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</si>
  <si>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</si>
  <si>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</si>
  <si>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</si>
  <si>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</si>
  <si>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</si>
  <si>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</si>
  <si>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</si>
  <si>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</si>
  <si>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</si>
  <si>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</si>
  <si>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</si>
  <si>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</si>
  <si>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</si>
  <si>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</si>
  <si>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</si>
  <si>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</si>
  <si>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</si>
  <si>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</si>
  <si>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</si>
  <si>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</si>
  <si>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</si>
  <si>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</si>
  <si>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</si>
  <si>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</si>
  <si>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</si>
  <si>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</si>
  <si>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wf10 Chilebach Schüpfheim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</si>
</sst>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  <xf numFmtId="0" fontId="0" fillId="3" borderId="0" xfId="0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E5" sqref="E5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29" t="s">
        <v>51</v>
      </c>
    </row>
    <row r="4" spans="1:19" x14ac:dyDescent="0.25">
      <c r="A4" s="13" t="s">
        <v>16</v>
      </c>
      <c r="B4" s="28">
        <v>39661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0.8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</v>
      </c>
      <c r="C9" s="7">
        <v>12</v>
      </c>
      <c r="D9" s="7">
        <v>32</v>
      </c>
      <c r="E9" s="7"/>
      <c r="F9" s="7"/>
      <c r="G9" s="7"/>
      <c r="H9" s="7"/>
      <c r="I9" s="7">
        <v>17</v>
      </c>
      <c r="J9" s="7">
        <v>1</v>
      </c>
      <c r="K9" s="7">
        <v>2</v>
      </c>
      <c r="L9" s="7"/>
      <c r="M9" s="7"/>
      <c r="N9" s="7"/>
      <c r="O9" s="7">
        <v>0</v>
      </c>
      <c r="P9" s="7"/>
      <c r="Q9" s="7"/>
      <c r="R9" s="7"/>
      <c r="S9" s="7">
        <v>1</v>
      </c>
    </row>
    <row r="10" spans="1:19" x14ac:dyDescent="0.25">
      <c r="A10" s="8">
        <v>18</v>
      </c>
      <c r="B10" s="8">
        <v>0.2</v>
      </c>
      <c r="C10" s="8">
        <v>10</v>
      </c>
      <c r="D10" s="8">
        <v>25</v>
      </c>
      <c r="E10" s="8"/>
      <c r="F10" s="8"/>
      <c r="G10" s="8"/>
      <c r="H10" s="8"/>
      <c r="I10" s="8">
        <v>8</v>
      </c>
      <c r="J10" s="8">
        <v>0</v>
      </c>
      <c r="K10" s="8">
        <v>4</v>
      </c>
      <c r="L10" s="8"/>
      <c r="M10" s="8"/>
      <c r="N10" s="8"/>
      <c r="O10" s="8">
        <v>2</v>
      </c>
      <c r="P10" s="8"/>
      <c r="Q10" s="8"/>
      <c r="R10" s="8"/>
      <c r="S10" s="8">
        <v>0</v>
      </c>
    </row>
    <row r="11" spans="1:19" x14ac:dyDescent="0.25">
      <c r="A11" s="8">
        <v>22</v>
      </c>
      <c r="B11" s="8">
        <v>0.3</v>
      </c>
      <c r="C11" s="8">
        <v>7</v>
      </c>
      <c r="D11" s="8">
        <v>13</v>
      </c>
      <c r="E11" s="8"/>
      <c r="F11" s="8"/>
      <c r="G11" s="8"/>
      <c r="H11" s="8"/>
      <c r="I11" s="8">
        <v>12</v>
      </c>
      <c r="J11" s="8">
        <v>1</v>
      </c>
      <c r="K11" s="8">
        <v>5</v>
      </c>
      <c r="L11" s="8"/>
      <c r="M11" s="8"/>
      <c r="N11" s="8"/>
      <c r="O11" s="8">
        <v>0</v>
      </c>
      <c r="P11" s="8"/>
      <c r="Q11" s="8"/>
      <c r="R11" s="8"/>
      <c r="S11" s="8">
        <v>0</v>
      </c>
    </row>
    <row r="12" spans="1:19" x14ac:dyDescent="0.25">
      <c r="A12" s="8">
        <v>26</v>
      </c>
      <c r="B12" s="8">
        <v>0.5</v>
      </c>
      <c r="C12" s="8">
        <v>12</v>
      </c>
      <c r="D12" s="8">
        <v>7</v>
      </c>
      <c r="E12" s="8"/>
      <c r="F12" s="8"/>
      <c r="G12" s="8"/>
      <c r="H12" s="8"/>
      <c r="I12" s="8">
        <v>8</v>
      </c>
      <c r="J12" s="8">
        <v>0</v>
      </c>
      <c r="K12" s="8">
        <v>5</v>
      </c>
      <c r="L12" s="8"/>
      <c r="M12" s="8"/>
      <c r="N12" s="8"/>
      <c r="O12" s="8">
        <v>0</v>
      </c>
      <c r="P12" s="8"/>
      <c r="Q12" s="8"/>
      <c r="R12" s="8"/>
      <c r="S12" s="8">
        <v>0</v>
      </c>
    </row>
    <row r="13" spans="1:19" x14ac:dyDescent="0.25">
      <c r="A13" s="8">
        <v>30</v>
      </c>
      <c r="B13" s="8">
        <v>0.7</v>
      </c>
      <c r="C13" s="8">
        <v>10</v>
      </c>
      <c r="D13" s="8">
        <v>14</v>
      </c>
      <c r="E13" s="8"/>
      <c r="F13" s="8"/>
      <c r="G13" s="8"/>
      <c r="H13" s="8"/>
      <c r="I13" s="8">
        <v>7</v>
      </c>
      <c r="J13" s="8">
        <v>2</v>
      </c>
      <c r="K13" s="8">
        <v>6</v>
      </c>
      <c r="L13" s="8"/>
      <c r="M13" s="8"/>
      <c r="N13" s="8"/>
      <c r="O13" s="8">
        <v>0</v>
      </c>
      <c r="P13" s="8"/>
      <c r="Q13" s="8"/>
      <c r="R13" s="8"/>
      <c r="S13" s="8">
        <v>0</v>
      </c>
    </row>
    <row r="14" spans="1:19" x14ac:dyDescent="0.25">
      <c r="A14" s="8">
        <v>34</v>
      </c>
      <c r="B14" s="8">
        <v>0.9</v>
      </c>
      <c r="C14" s="8">
        <v>8</v>
      </c>
      <c r="D14" s="8">
        <v>5</v>
      </c>
      <c r="E14" s="8"/>
      <c r="F14" s="8"/>
      <c r="G14" s="8"/>
      <c r="H14" s="8"/>
      <c r="I14" s="8">
        <v>7</v>
      </c>
      <c r="J14" s="8">
        <v>1</v>
      </c>
      <c r="K14" s="8">
        <v>3</v>
      </c>
      <c r="L14" s="8"/>
      <c r="M14" s="8"/>
      <c r="N14" s="8"/>
      <c r="O14" s="8">
        <v>0</v>
      </c>
      <c r="P14" s="8"/>
      <c r="Q14" s="8"/>
      <c r="R14" s="8"/>
      <c r="S14" s="8">
        <v>0</v>
      </c>
    </row>
    <row r="15" spans="1:19" x14ac:dyDescent="0.25">
      <c r="A15" s="8">
        <v>38</v>
      </c>
      <c r="B15" s="8">
        <v>1.2</v>
      </c>
      <c r="C15" s="8">
        <v>7</v>
      </c>
      <c r="D15" s="8">
        <v>5</v>
      </c>
      <c r="E15" s="8"/>
      <c r="F15" s="8"/>
      <c r="G15" s="8"/>
      <c r="H15" s="8"/>
      <c r="I15" s="8">
        <v>6</v>
      </c>
      <c r="J15" s="8">
        <v>0</v>
      </c>
      <c r="K15" s="8">
        <v>3</v>
      </c>
      <c r="L15" s="8"/>
      <c r="M15" s="8"/>
      <c r="N15" s="8"/>
      <c r="O15" s="8">
        <v>0</v>
      </c>
      <c r="P15" s="8"/>
      <c r="Q15" s="8"/>
      <c r="R15" s="8"/>
      <c r="S15" s="8">
        <v>0</v>
      </c>
    </row>
    <row r="16" spans="1:19" x14ac:dyDescent="0.25">
      <c r="A16" s="8">
        <v>42</v>
      </c>
      <c r="B16" s="8">
        <v>1.5</v>
      </c>
      <c r="C16" s="8">
        <v>10</v>
      </c>
      <c r="D16" s="8">
        <v>5</v>
      </c>
      <c r="E16" s="8"/>
      <c r="F16" s="8"/>
      <c r="G16" s="8"/>
      <c r="H16" s="8"/>
      <c r="I16" s="8">
        <v>9</v>
      </c>
      <c r="J16" s="8">
        <v>0</v>
      </c>
      <c r="K16" s="8">
        <v>1</v>
      </c>
      <c r="L16" s="8"/>
      <c r="M16" s="8"/>
      <c r="N16" s="8"/>
      <c r="O16" s="8">
        <v>0</v>
      </c>
      <c r="P16" s="8"/>
      <c r="Q16" s="8"/>
      <c r="R16" s="8"/>
      <c r="S16" s="8">
        <v>0</v>
      </c>
    </row>
    <row r="17" spans="1:19" x14ac:dyDescent="0.25">
      <c r="A17" s="8">
        <v>46</v>
      </c>
      <c r="B17" s="8">
        <v>1.9</v>
      </c>
      <c r="C17" s="8">
        <v>10</v>
      </c>
      <c r="D17" s="8">
        <v>3</v>
      </c>
      <c r="E17" s="8"/>
      <c r="F17" s="8"/>
      <c r="G17" s="8"/>
      <c r="H17" s="8"/>
      <c r="I17" s="8">
        <v>4</v>
      </c>
      <c r="J17" s="8">
        <v>1</v>
      </c>
      <c r="K17" s="8">
        <v>1</v>
      </c>
      <c r="L17" s="8"/>
      <c r="M17" s="8"/>
      <c r="N17" s="8"/>
      <c r="O17" s="8">
        <v>0</v>
      </c>
      <c r="P17" s="8"/>
      <c r="Q17" s="8"/>
      <c r="R17" s="8"/>
      <c r="S17" s="8">
        <v>0</v>
      </c>
    </row>
    <row r="18" spans="1:19" x14ac:dyDescent="0.25">
      <c r="A18" s="8">
        <v>50</v>
      </c>
      <c r="B18" s="8">
        <v>2.2999999999999998</v>
      </c>
      <c r="C18" s="8">
        <v>8</v>
      </c>
      <c r="D18" s="8">
        <v>5</v>
      </c>
      <c r="E18" s="8"/>
      <c r="F18" s="8"/>
      <c r="G18" s="8"/>
      <c r="H18" s="8"/>
      <c r="I18" s="8">
        <v>3</v>
      </c>
      <c r="J18" s="8">
        <v>0</v>
      </c>
      <c r="K18" s="8">
        <v>1</v>
      </c>
      <c r="L18" s="8"/>
      <c r="M18" s="8"/>
      <c r="N18" s="8"/>
      <c r="O18" s="8">
        <v>0</v>
      </c>
      <c r="P18" s="8"/>
      <c r="Q18" s="8"/>
      <c r="R18" s="8"/>
      <c r="S18" s="8">
        <v>0</v>
      </c>
    </row>
    <row r="19" spans="1:19" x14ac:dyDescent="0.25">
      <c r="A19" s="8">
        <v>54</v>
      </c>
      <c r="B19" s="8">
        <v>2.75</v>
      </c>
      <c r="C19" s="8">
        <v>9</v>
      </c>
      <c r="D19" s="8">
        <v>4</v>
      </c>
      <c r="E19" s="8"/>
      <c r="F19" s="8"/>
      <c r="G19" s="8"/>
      <c r="H19" s="8"/>
      <c r="I19" s="8">
        <v>5</v>
      </c>
      <c r="J19" s="8">
        <v>0</v>
      </c>
      <c r="K19" s="8">
        <v>0</v>
      </c>
      <c r="L19" s="8"/>
      <c r="M19" s="8"/>
      <c r="N19" s="8"/>
      <c r="O19" s="8">
        <v>0</v>
      </c>
      <c r="P19" s="8"/>
      <c r="Q19" s="8"/>
      <c r="R19" s="8"/>
      <c r="S19" s="8">
        <v>0</v>
      </c>
    </row>
    <row r="20" spans="1:19" x14ac:dyDescent="0.25">
      <c r="A20" s="8">
        <v>58</v>
      </c>
      <c r="B20" s="8">
        <v>3.25</v>
      </c>
      <c r="C20" s="8">
        <v>5</v>
      </c>
      <c r="D20" s="8">
        <v>1</v>
      </c>
      <c r="E20" s="8"/>
      <c r="F20" s="8"/>
      <c r="G20" s="8"/>
      <c r="H20" s="8"/>
      <c r="I20" s="8">
        <v>0</v>
      </c>
      <c r="J20" s="8">
        <v>0</v>
      </c>
      <c r="K20" s="8">
        <v>0</v>
      </c>
      <c r="L20" s="8"/>
      <c r="M20" s="8"/>
      <c r="N20" s="8"/>
      <c r="O20" s="8">
        <v>0</v>
      </c>
      <c r="P20" s="8"/>
      <c r="Q20" s="8"/>
      <c r="R20" s="8"/>
      <c r="S20" s="8">
        <v>0</v>
      </c>
    </row>
    <row r="21" spans="1:19" x14ac:dyDescent="0.25">
      <c r="A21" s="8">
        <v>62</v>
      </c>
      <c r="B21" s="8">
        <v>3.75</v>
      </c>
      <c r="C21" s="8">
        <v>7</v>
      </c>
      <c r="D21" s="8">
        <v>2</v>
      </c>
      <c r="E21" s="8"/>
      <c r="F21" s="8"/>
      <c r="G21" s="8"/>
      <c r="H21" s="8"/>
      <c r="I21" s="8">
        <v>1</v>
      </c>
      <c r="J21" s="8">
        <v>0</v>
      </c>
      <c r="K21" s="8">
        <v>0</v>
      </c>
      <c r="L21" s="8"/>
      <c r="M21" s="8"/>
      <c r="N21" s="8"/>
      <c r="O21" s="8">
        <v>0</v>
      </c>
      <c r="P21" s="8"/>
      <c r="Q21" s="8"/>
      <c r="R21" s="8"/>
      <c r="S21" s="8">
        <v>0</v>
      </c>
    </row>
    <row r="22" spans="1:19" x14ac:dyDescent="0.25">
      <c r="A22" s="8">
        <v>66</v>
      </c>
      <c r="B22" s="8">
        <v>4.25</v>
      </c>
      <c r="C22" s="8">
        <v>5</v>
      </c>
      <c r="D22" s="8">
        <v>1</v>
      </c>
      <c r="E22" s="8"/>
      <c r="F22" s="8"/>
      <c r="G22" s="8"/>
      <c r="H22" s="8"/>
      <c r="I22" s="8">
        <v>0</v>
      </c>
      <c r="J22" s="8">
        <v>0</v>
      </c>
      <c r="K22" s="8">
        <v>0</v>
      </c>
      <c r="L22" s="8"/>
      <c r="M22" s="8"/>
      <c r="N22" s="8"/>
      <c r="O22" s="8">
        <v>0</v>
      </c>
      <c r="P22" s="8"/>
      <c r="Q22" s="8"/>
      <c r="R22" s="8"/>
      <c r="S22" s="8">
        <v>0</v>
      </c>
    </row>
    <row r="23" spans="1:19" x14ac:dyDescent="0.25">
      <c r="A23" s="8">
        <v>70</v>
      </c>
      <c r="B23" s="8">
        <v>4.75</v>
      </c>
      <c r="C23" s="8">
        <v>2</v>
      </c>
      <c r="D23" s="8">
        <v>0</v>
      </c>
      <c r="E23" s="8"/>
      <c r="F23" s="8"/>
      <c r="G23" s="8"/>
      <c r="H23" s="8"/>
      <c r="I23" s="8">
        <v>0</v>
      </c>
      <c r="J23" s="8">
        <v>0</v>
      </c>
      <c r="K23" s="8">
        <v>0</v>
      </c>
      <c r="L23" s="8"/>
      <c r="M23" s="8"/>
      <c r="N23" s="8"/>
      <c r="O23" s="8">
        <v>0</v>
      </c>
      <c r="P23" s="8"/>
      <c r="Q23" s="8"/>
      <c r="R23" s="8"/>
      <c r="S23" s="8">
        <v>0</v>
      </c>
    </row>
    <row r="24" spans="1:19" x14ac:dyDescent="0.25">
      <c r="A24" s="8">
        <v>74</v>
      </c>
      <c r="B24" s="8">
        <v>5.25</v>
      </c>
      <c r="C24" s="8">
        <v>7</v>
      </c>
      <c r="D24" s="8">
        <v>4</v>
      </c>
      <c r="E24" s="8"/>
      <c r="F24" s="8"/>
      <c r="G24" s="8"/>
      <c r="H24" s="8"/>
      <c r="I24" s="8">
        <v>0</v>
      </c>
      <c r="J24" s="8">
        <v>0</v>
      </c>
      <c r="K24" s="8">
        <v>0</v>
      </c>
      <c r="L24" s="8"/>
      <c r="M24" s="8"/>
      <c r="N24" s="8"/>
      <c r="O24" s="8">
        <v>0</v>
      </c>
      <c r="P24" s="8"/>
      <c r="Q24" s="8"/>
      <c r="R24" s="8"/>
      <c r="S24" s="8">
        <v>0</v>
      </c>
    </row>
    <row r="25" spans="1:19" x14ac:dyDescent="0.25">
      <c r="A25" s="8">
        <v>78</v>
      </c>
      <c r="B25" s="8">
        <v>5.8</v>
      </c>
      <c r="C25" s="8">
        <v>1</v>
      </c>
      <c r="D25" s="8">
        <v>0</v>
      </c>
      <c r="E25" s="8"/>
      <c r="F25" s="8"/>
      <c r="G25" s="8"/>
      <c r="H25" s="8"/>
      <c r="I25" s="8">
        <v>0</v>
      </c>
      <c r="J25" s="8">
        <v>0</v>
      </c>
      <c r="K25" s="8">
        <v>0</v>
      </c>
      <c r="L25" s="8"/>
      <c r="M25" s="8"/>
      <c r="N25" s="8"/>
      <c r="O25" s="8">
        <v>0</v>
      </c>
      <c r="P25" s="8"/>
      <c r="Q25" s="8"/>
      <c r="R25" s="8"/>
      <c r="S25" s="8">
        <v>0</v>
      </c>
    </row>
    <row r="26" spans="1:19" x14ac:dyDescent="0.25">
      <c r="A26" s="8">
        <v>82</v>
      </c>
      <c r="B26" s="8">
        <v>6.4</v>
      </c>
      <c r="C26" s="8">
        <v>0</v>
      </c>
      <c r="D26" s="8">
        <v>0</v>
      </c>
      <c r="E26" s="8"/>
      <c r="F26" s="8"/>
      <c r="G26" s="8"/>
      <c r="H26" s="8"/>
      <c r="I26" s="8">
        <v>0</v>
      </c>
      <c r="J26" s="8">
        <v>0</v>
      </c>
      <c r="K26" s="8">
        <v>0</v>
      </c>
      <c r="L26" s="8"/>
      <c r="M26" s="8"/>
      <c r="N26" s="8"/>
      <c r="O26" s="8">
        <v>0</v>
      </c>
      <c r="P26" s="8"/>
      <c r="Q26" s="8"/>
      <c r="R26" s="8"/>
      <c r="S26" s="8">
        <v>0</v>
      </c>
    </row>
    <row r="27" spans="1:19" x14ac:dyDescent="0.25">
      <c r="A27" s="8">
        <v>86</v>
      </c>
      <c r="B27" s="8">
        <v>7</v>
      </c>
      <c r="C27" s="8">
        <v>0</v>
      </c>
      <c r="D27" s="8">
        <v>0</v>
      </c>
      <c r="E27" s="8"/>
      <c r="F27" s="8"/>
      <c r="G27" s="8"/>
      <c r="H27" s="8"/>
      <c r="I27" s="8">
        <v>0</v>
      </c>
      <c r="J27" s="8">
        <v>0</v>
      </c>
      <c r="K27" s="8">
        <v>0</v>
      </c>
      <c r="L27" s="8"/>
      <c r="M27" s="8"/>
      <c r="N27" s="8"/>
      <c r="O27" s="8">
        <v>0</v>
      </c>
      <c r="P27" s="8"/>
      <c r="Q27" s="8"/>
      <c r="R27" s="8"/>
      <c r="S27" s="8">
        <v>0</v>
      </c>
    </row>
    <row r="28" spans="1:19" x14ac:dyDescent="0.25">
      <c r="A28" s="8">
        <v>90</v>
      </c>
      <c r="B28" s="8">
        <v>7.6</v>
      </c>
      <c r="C28" s="8">
        <v>0</v>
      </c>
      <c r="D28" s="8">
        <v>0</v>
      </c>
      <c r="E28" s="8"/>
      <c r="F28" s="8"/>
      <c r="G28" s="8"/>
      <c r="H28" s="8"/>
      <c r="I28" s="8">
        <v>0</v>
      </c>
      <c r="J28" s="8">
        <v>0</v>
      </c>
      <c r="K28" s="8">
        <v>0</v>
      </c>
      <c r="L28" s="8"/>
      <c r="M28" s="8"/>
      <c r="N28" s="8"/>
      <c r="O28" s="8">
        <v>0</v>
      </c>
      <c r="P28" s="8"/>
      <c r="Q28" s="8"/>
      <c r="R28" s="8"/>
      <c r="S28" s="8">
        <v>0</v>
      </c>
    </row>
    <row r="29" spans="1:19" x14ac:dyDescent="0.25">
      <c r="A29" s="8">
        <v>94</v>
      </c>
      <c r="B29" s="8">
        <v>8.3000000000000007</v>
      </c>
      <c r="C29" s="8">
        <v>0</v>
      </c>
      <c r="D29" s="8">
        <v>0</v>
      </c>
      <c r="E29" s="8"/>
      <c r="F29" s="8"/>
      <c r="G29" s="8"/>
      <c r="H29" s="8"/>
      <c r="I29" s="8">
        <v>0</v>
      </c>
      <c r="J29" s="8">
        <v>0</v>
      </c>
      <c r="K29" s="8">
        <v>0</v>
      </c>
      <c r="L29" s="8"/>
      <c r="M29" s="8"/>
      <c r="N29" s="8"/>
      <c r="O29" s="8">
        <v>0</v>
      </c>
      <c r="P29" s="8"/>
      <c r="Q29" s="8"/>
      <c r="R29" s="8"/>
      <c r="S29" s="8">
        <v>0</v>
      </c>
    </row>
    <row r="30" spans="1:19" x14ac:dyDescent="0.25">
      <c r="A30" s="8">
        <v>98</v>
      </c>
      <c r="B30" s="8">
        <v>9.1</v>
      </c>
      <c r="C30" s="8">
        <v>0</v>
      </c>
      <c r="D30" s="8">
        <v>0</v>
      </c>
      <c r="E30" s="8"/>
      <c r="F30" s="8"/>
      <c r="G30" s="8"/>
      <c r="H30" s="8"/>
      <c r="I30" s="8">
        <v>0</v>
      </c>
      <c r="J30" s="8">
        <v>0</v>
      </c>
      <c r="K30" s="8">
        <v>0</v>
      </c>
      <c r="L30" s="8"/>
      <c r="M30" s="8"/>
      <c r="N30" s="8"/>
      <c r="O30" s="8">
        <v>0</v>
      </c>
      <c r="P30" s="8"/>
      <c r="Q30" s="8"/>
      <c r="R30" s="8"/>
      <c r="S30" s="8">
        <v>0</v>
      </c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130</v>
      </c>
      <c r="D54" s="12">
        <f t="shared" ref="D54:S54" si="0">SUM(D9:D51)</f>
        <v>126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87</v>
      </c>
      <c r="J54" s="12">
        <f t="shared" si="0"/>
        <v>6</v>
      </c>
      <c r="K54" s="12">
        <f t="shared" si="0"/>
        <v>31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2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383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162.5</v>
      </c>
      <c r="D55" s="20">
        <f t="shared" ref="D55:S55" si="3">ROUND(D54/$B$6, 1)</f>
        <v>157.5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108.8</v>
      </c>
      <c r="J55" s="20">
        <f t="shared" si="3"/>
        <v>7.5</v>
      </c>
      <c r="K55" s="20">
        <f t="shared" si="3"/>
        <v>38.799999999999997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2.5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1.3</v>
      </c>
      <c r="T55" s="21">
        <f>ROUND(SUM(C55:S55),0)</f>
        <v>479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19.649999999999999</v>
      </c>
      <c r="D56" s="22">
        <f>ROUND('Berechnungen Grundflaeche'!D53, 2)</f>
        <v>10.02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7.1</v>
      </c>
      <c r="J56" s="22">
        <f>ROUND('Berechnungen Grundflaeche'!J53, 2)</f>
        <v>0.45</v>
      </c>
      <c r="K56" s="22">
        <f>ROUND('Berechnungen Grundflaeche'!K53, 2)</f>
        <v>2.13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0.05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0.02</v>
      </c>
      <c r="T56" s="23">
        <f>ROUND('Berechnungen Grundflaeche'!T53,1)</f>
        <v>39.4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24.56</v>
      </c>
      <c r="D57" s="22">
        <f>ROUND('Berechnungen Grundflaeche'!D54, 2)</f>
        <v>12.53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8.8800000000000008</v>
      </c>
      <c r="J57" s="22">
        <f>ROUND('Berechnungen Grundflaeche'!J54, 2)</f>
        <v>0.56000000000000005</v>
      </c>
      <c r="K57" s="22">
        <f>ROUND('Berechnungen Grundflaeche'!K54, 2)</f>
        <v>2.66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0.06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0.02</v>
      </c>
      <c r="T57" s="23">
        <f>ROUND('Berechnungen Grundflaeche'!T54, 1)</f>
        <v>49.3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50</v>
      </c>
      <c r="D58" s="24">
        <f>ROUND(100 * 'Berechnungen Grundflaeche'!D55,0)</f>
        <v>25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18</v>
      </c>
      <c r="J58" s="24">
        <f>ROUND(100 * 'Berechnungen Grundflaeche'!J55,0)</f>
        <v>1</v>
      </c>
      <c r="K58" s="24">
        <f>ROUND(100 * 'Berechnungen Grundflaeche'!K55,0)</f>
        <v>5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226.9</v>
      </c>
      <c r="D59" s="26">
        <f>ROUND('Berechnungen Vorrat'!D53, 1)</f>
        <v>107.6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74.8</v>
      </c>
      <c r="J59" s="26">
        <f>ROUND('Berechnungen Vorrat'!J53, 1)</f>
        <v>4.5999999999999996</v>
      </c>
      <c r="K59" s="26">
        <f>ROUND('Berechnungen Vorrat'!K53, 1)</f>
        <v>21.2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0.4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0.1</v>
      </c>
      <c r="T59" s="27">
        <f>ROUND('Berechnungen Vorrat'!T53, 0)</f>
        <v>436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283.60000000000002</v>
      </c>
      <c r="D60" s="26">
        <f>ROUND('Berechnungen Vorrat'!D54, 1)</f>
        <v>134.5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93.5</v>
      </c>
      <c r="J60" s="26">
        <f>ROUND('Berechnungen Vorrat'!J54, 1)</f>
        <v>5.8</v>
      </c>
      <c r="K60" s="26">
        <f>ROUND('Berechnungen Vorrat'!K54, 1)</f>
        <v>26.5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0.5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0.1</v>
      </c>
      <c r="T60" s="27">
        <f>ROUND('Berechnungen Vorrat'!T54, 0)</f>
        <v>544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52</v>
      </c>
      <c r="D61" s="24">
        <f>ROUND(100 * 'Berechnungen Vorrat'!D55, 0)</f>
        <v>25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17</v>
      </c>
      <c r="J61" s="24">
        <f>ROUND(100 * 'Berechnungen Vorrat'!J55, 0)</f>
        <v>1</v>
      </c>
      <c r="K61" s="24">
        <f>ROUND(100 * 'Berechnungen Vorrat'!K55, 0)</f>
        <v>5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Kluppierungsprotokoll!C9/$B$6</f>
        <v>15</v>
      </c>
      <c r="D9" s="7">
        <f>Kluppierungsprotokoll!D9/$B$6</f>
        <v>40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21.25</v>
      </c>
      <c r="J9" s="7">
        <f>Kluppierungsprotokoll!J9/$B$6</f>
        <v>1.25</v>
      </c>
      <c r="K9" s="7">
        <f>Kluppierungsprotokoll!K9/$B$6</f>
        <v>2.5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1.25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12.5</v>
      </c>
      <c r="D10" s="8">
        <f>Kluppierungsprotokoll!D10/$B$6</f>
        <v>31.25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10</v>
      </c>
      <c r="J10" s="8">
        <f>Kluppierungsprotokoll!J10/$B$6</f>
        <v>0</v>
      </c>
      <c r="K10" s="8">
        <f>Kluppierungsprotokoll!K10/$B$6</f>
        <v>5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2.5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8.75</v>
      </c>
      <c r="D11" s="8">
        <f>Kluppierungsprotokoll!D11/$B$6</f>
        <v>16.25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15</v>
      </c>
      <c r="J11" s="8">
        <f>Kluppierungsprotokoll!J11/$B$6</f>
        <v>1.25</v>
      </c>
      <c r="K11" s="8">
        <f>Kluppierungsprotokoll!K11/$B$6</f>
        <v>6.25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15</v>
      </c>
      <c r="D12" s="8">
        <f>Kluppierungsprotokoll!D12/$B$6</f>
        <v>8.75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10</v>
      </c>
      <c r="J12" s="8">
        <f>Kluppierungsprotokoll!J12/$B$6</f>
        <v>0</v>
      </c>
      <c r="K12" s="8">
        <f>Kluppierungsprotokoll!K12/$B$6</f>
        <v>6.25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12.5</v>
      </c>
      <c r="D13" s="8">
        <f>Kluppierungsprotokoll!D13/$B$6</f>
        <v>17.5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8.75</v>
      </c>
      <c r="J13" s="8">
        <f>Kluppierungsprotokoll!J13/$B$6</f>
        <v>2.5</v>
      </c>
      <c r="K13" s="8">
        <f>Kluppierungsprotokoll!K13/$B$6</f>
        <v>7.5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Kluppierungsprotokoll!C14/$B$6</f>
        <v>10</v>
      </c>
      <c r="D14" s="8">
        <f>Kluppierungsprotokoll!D14/$B$6</f>
        <v>6.25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8.75</v>
      </c>
      <c r="J14" s="8">
        <f>Kluppierungsprotokoll!J14/$B$6</f>
        <v>1.25</v>
      </c>
      <c r="K14" s="8">
        <f>Kluppierungsprotokoll!K14/$B$6</f>
        <v>3.75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Kluppierungsprotokoll!C15/$B$6</f>
        <v>8.75</v>
      </c>
      <c r="D15" s="8">
        <f>Kluppierungsprotokoll!D15/$B$6</f>
        <v>6.25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7.5</v>
      </c>
      <c r="J15" s="8">
        <f>Kluppierungsprotokoll!J15/$B$6</f>
        <v>0</v>
      </c>
      <c r="K15" s="8">
        <f>Kluppierungsprotokoll!K15/$B$6</f>
        <v>3.75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Kluppierungsprotokoll!C16/$B$6</f>
        <v>12.5</v>
      </c>
      <c r="D16" s="8">
        <f>Kluppierungsprotokoll!D16/$B$6</f>
        <v>6.25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11.25</v>
      </c>
      <c r="J16" s="8">
        <f>Kluppierungsprotokoll!J16/$B$6</f>
        <v>0</v>
      </c>
      <c r="K16" s="8">
        <f>Kluppierungsprotokoll!K16/$B$6</f>
        <v>1.25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Kluppierungsprotokoll!C17/$B$6</f>
        <v>12.5</v>
      </c>
      <c r="D17" s="8">
        <f>Kluppierungsprotokoll!D17/$B$6</f>
        <v>3.75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5</v>
      </c>
      <c r="J17" s="8">
        <f>Kluppierungsprotokoll!J17/$B$6</f>
        <v>1.25</v>
      </c>
      <c r="K17" s="8">
        <f>Kluppierungsprotokoll!K17/$B$6</f>
        <v>1.25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Kluppierungsprotokoll!C18/$B$6</f>
        <v>10</v>
      </c>
      <c r="D18" s="8">
        <f>Kluppierungsprotokoll!D18/$B$6</f>
        <v>6.25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3.75</v>
      </c>
      <c r="J18" s="8">
        <f>Kluppierungsprotokoll!J18/$B$6</f>
        <v>0</v>
      </c>
      <c r="K18" s="8">
        <f>Kluppierungsprotokoll!K18/$B$6</f>
        <v>1.25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Kluppierungsprotokoll!C19/$B$6</f>
        <v>11.25</v>
      </c>
      <c r="D19" s="8">
        <f>Kluppierungsprotokoll!D19/$B$6</f>
        <v>5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6.25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Kluppierungsprotokoll!C20/$B$6</f>
        <v>6.25</v>
      </c>
      <c r="D20" s="8">
        <f>Kluppierungsprotokoll!D20/$B$6</f>
        <v>1.25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Kluppierungsprotokoll!C21/$B$6</f>
        <v>8.75</v>
      </c>
      <c r="D21" s="8">
        <f>Kluppierungsprotokoll!D21/$B$6</f>
        <v>2.5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1.25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Kluppierungsprotokoll!C22/$B$6</f>
        <v>6.25</v>
      </c>
      <c r="D22" s="8">
        <f>Kluppierungsprotokoll!D22/$B$6</f>
        <v>1.25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Kluppierungsprotokoll!C23/$B$6</f>
        <v>2.5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Kluppierungsprotokoll!C24/$B$6</f>
        <v>8.75</v>
      </c>
      <c r="D24" s="8">
        <f>Kluppierungsprotokoll!D24/$B$6</f>
        <v>5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Kluppierungsprotokoll!C25/$B$6</f>
        <v>1.25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9.1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Kluppierungsprotokoll!C9*($A9/200)^2*PI()</f>
        <v>0.18472564803107985</v>
      </c>
      <c r="D9" s="7">
        <f>Kluppierungsprotokoll!D9*($A9/200)^2*PI()</f>
        <v>0.49260172808287961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0.2616946680440298</v>
      </c>
      <c r="J9" s="7">
        <f>Kluppierungsprotokoll!J9*($A9/200)^2*PI()</f>
        <v>1.5393804002589988E-2</v>
      </c>
      <c r="K9" s="7">
        <f>Kluppierungsprotokoll!K9*($A9/200)^2*PI()</f>
        <v>3.0787608005179976E-2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1.5393804002589988E-2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0.25446900494077318</v>
      </c>
      <c r="D10" s="8">
        <f>Kluppierungsprotokoll!D10*($A10/200)^2*PI()</f>
        <v>0.63617251235193306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0.20357520395261858</v>
      </c>
      <c r="J10" s="8">
        <f>Kluppierungsprotokoll!J10*($A10/200)^2*PI()</f>
        <v>0</v>
      </c>
      <c r="K10" s="8">
        <f>Kluppierungsprotokoll!K10*($A10/200)^2*PI()</f>
        <v>0.10178760197630929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5.0893800988154644E-2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0.26609289775905548</v>
      </c>
      <c r="D11" s="8">
        <f>Kluppierungsprotokoll!D11*($A11/200)^2*PI()</f>
        <v>0.49417252440967446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0.45615925330123797</v>
      </c>
      <c r="J11" s="8">
        <f>Kluppierungsprotokoll!J11*($A11/200)^2*PI()</f>
        <v>3.8013271108436497E-2</v>
      </c>
      <c r="K11" s="8">
        <f>Kluppierungsprotokoll!K11*($A11/200)^2*PI()</f>
        <v>0.19006635554218249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0.63711499014801021</v>
      </c>
      <c r="D12" s="8">
        <f>Kluppierungsprotokoll!D12*($A12/200)^2*PI()</f>
        <v>0.3716504109196726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0.4247433267653401</v>
      </c>
      <c r="J12" s="8">
        <f>Kluppierungsprotokoll!J12*($A12/200)^2*PI()</f>
        <v>0</v>
      </c>
      <c r="K12" s="8">
        <f>Kluppierungsprotokoll!K12*($A12/200)^2*PI()</f>
        <v>0.26546457922833755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0.70685834705770334</v>
      </c>
      <c r="D13" s="8">
        <f>Kluppierungsprotokoll!D13*($A13/200)^2*PI()</f>
        <v>0.98960168588078479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0.49480084294039239</v>
      </c>
      <c r="J13" s="8">
        <f>Kluppierungsprotokoll!J13*($A13/200)^2*PI()</f>
        <v>0.1413716694115407</v>
      </c>
      <c r="K13" s="8">
        <f>Kluppierungsprotokoll!K13*($A13/200)^2*PI()</f>
        <v>0.42411500823462212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Kluppierungsprotokoll!C14*($A14/200)^2*PI()</f>
        <v>0.72633622150996036</v>
      </c>
      <c r="D14" s="8">
        <f>Kluppierungsprotokoll!D14*($A14/200)^2*PI()</f>
        <v>0.45396013844372518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0.6355441938212153</v>
      </c>
      <c r="J14" s="8">
        <f>Kluppierungsprotokoll!J14*($A14/200)^2*PI()</f>
        <v>9.0792027688745044E-2</v>
      </c>
      <c r="K14" s="8">
        <f>Kluppierungsprotokoll!K14*($A14/200)^2*PI()</f>
        <v>0.27237608306623512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Kluppierungsprotokoll!C15*($A15/200)^2*PI()</f>
        <v>0.7938804635621407</v>
      </c>
      <c r="D15" s="8">
        <f>Kluppierungsprotokoll!D15*($A15/200)^2*PI()</f>
        <v>0.56705747397295769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0.68046896876754925</v>
      </c>
      <c r="J15" s="8">
        <f>Kluppierungsprotokoll!J15*($A15/200)^2*PI()</f>
        <v>0</v>
      </c>
      <c r="K15" s="8">
        <f>Kluppierungsprotokoll!K15*($A15/200)^2*PI()</f>
        <v>0.34023448438377463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Kluppierungsprotokoll!C16*($A16/200)^2*PI()</f>
        <v>1.3854423602330985</v>
      </c>
      <c r="D16" s="8">
        <f>Kluppierungsprotokoll!D16*($A16/200)^2*PI()</f>
        <v>0.69272118011654926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1.2468981242097887</v>
      </c>
      <c r="J16" s="8">
        <f>Kluppierungsprotokoll!J16*($A16/200)^2*PI()</f>
        <v>0</v>
      </c>
      <c r="K16" s="8">
        <f>Kluppierungsprotokoll!K16*($A16/200)^2*PI()</f>
        <v>0.13854423602330987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Kluppierungsprotokoll!C17*($A17/200)^2*PI()</f>
        <v>1.6619025137490007</v>
      </c>
      <c r="D17" s="8">
        <f>Kluppierungsprotokoll!D17*($A17/200)^2*PI()</f>
        <v>0.4985707541247002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0.66476100549960027</v>
      </c>
      <c r="J17" s="8">
        <f>Kluppierungsprotokoll!J17*($A17/200)^2*PI()</f>
        <v>0.16619025137490007</v>
      </c>
      <c r="K17" s="8">
        <f>Kluppierungsprotokoll!K17*($A17/200)^2*PI()</f>
        <v>0.16619025137490007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Kluppierungsprotokoll!C18*($A18/200)^2*PI()</f>
        <v>1.5707963267948966</v>
      </c>
      <c r="D18" s="8">
        <f>Kluppierungsprotokoll!D18*($A18/200)^2*PI()</f>
        <v>0.98174770424681035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0.58904862254808621</v>
      </c>
      <c r="J18" s="8">
        <f>Kluppierungsprotokoll!J18*($A18/200)^2*PI()</f>
        <v>0</v>
      </c>
      <c r="K18" s="8">
        <f>Kluppierungsprotokoll!K18*($A18/200)^2*PI()</f>
        <v>0.19634954084936207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Kluppierungsprotokoll!C19*($A19/200)^2*PI()</f>
        <v>2.0611989400202635</v>
      </c>
      <c r="D19" s="8">
        <f>Kluppierungsprotokoll!D19*($A19/200)^2*PI()</f>
        <v>0.91608841778678374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1.1451105222334796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Kluppierungsprotokoll!C20*($A20/200)^2*PI()</f>
        <v>1.321039710834508</v>
      </c>
      <c r="D20" s="8">
        <f>Kluppierungsprotokoll!D20*($A20/200)^2*PI()</f>
        <v>0.26420794216690158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Kluppierungsprotokoll!C21*($A21/200)^2*PI()</f>
        <v>2.113349378069854</v>
      </c>
      <c r="D21" s="8">
        <f>Kluppierungsprotokoll!D21*($A21/200)^2*PI()</f>
        <v>0.60381410801995827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0.30190705400997914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Kluppierungsprotokoll!C22*($A22/200)^2*PI()</f>
        <v>1.7105971998796428</v>
      </c>
      <c r="D22" s="8">
        <f>Kluppierungsprotokoll!D22*($A22/200)^2*PI()</f>
        <v>0.34211943997592853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Kluppierungsprotokoll!C23*($A23/200)^2*PI()</f>
        <v>0.76969020012949918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Kluppierungsprotokoll!C24*($A24/200)^2*PI()</f>
        <v>3.0105882399350987</v>
      </c>
      <c r="D24" s="8">
        <f>Kluppierungsprotokoll!D24*($A24/200)^2*PI()</f>
        <v>1.7203361371057706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Kluppierungsprotokoll!C25*($A25/200)^2*PI()</f>
        <v>0.4778362426110076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9.1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19.651918685265596</v>
      </c>
      <c r="D53">
        <f t="shared" ref="D53:S53" si="0">SUM(D9:D51)</f>
        <v>10.02482215760503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7.1047117860933175</v>
      </c>
      <c r="J53">
        <f t="shared" si="0"/>
        <v>0.45176102358621228</v>
      </c>
      <c r="K53">
        <f t="shared" si="0"/>
        <v>2.1259157486842133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5.0893800988154644E-2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1.5393804002589988E-2</v>
      </c>
      <c r="T53">
        <f>SUM(C53:S53)</f>
        <v>39.425417006225118</v>
      </c>
    </row>
    <row r="54" spans="1:20" x14ac:dyDescent="0.25">
      <c r="A54" t="s">
        <v>24</v>
      </c>
      <c r="B54" t="s">
        <v>26</v>
      </c>
      <c r="C54">
        <f>C53/$B$6</f>
        <v>24.564898356581992</v>
      </c>
      <c r="D54">
        <f t="shared" ref="D54:S54" si="1">D53/$B$6</f>
        <v>12.531027697006287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8.8808897326166463</v>
      </c>
      <c r="J54">
        <f t="shared" si="1"/>
        <v>0.56470127948276527</v>
      </c>
      <c r="K54">
        <f t="shared" si="1"/>
        <v>2.6573946858552664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6.3617251235193295E-2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1.9242255003237483E-2</v>
      </c>
      <c r="T54">
        <f>SUM(C54:S54)</f>
        <v>49.281771257781379</v>
      </c>
    </row>
    <row r="55" spans="1:20" x14ac:dyDescent="0.25">
      <c r="A55" t="s">
        <v>24</v>
      </c>
      <c r="B55" t="s">
        <v>31</v>
      </c>
      <c r="C55">
        <f>C54/$T54</f>
        <v>0.49845810590063361</v>
      </c>
      <c r="D55">
        <f t="shared" ref="D55:S55" si="2">D54/$T54</f>
        <v>0.25427307860870957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0.18020638272441136</v>
      </c>
      <c r="J55">
        <f t="shared" si="2"/>
        <v>1.145862384955576E-2</v>
      </c>
      <c r="K55">
        <f t="shared" si="2"/>
        <v>5.3922467030558995E-2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1.2908880831905651E-3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3.9045380294035626E-4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Kluppierungsprotokoll!C9*$B9</f>
        <v>1.2000000000000002</v>
      </c>
      <c r="D9" s="7">
        <f>Kluppierungsprotokoll!D9*$B9</f>
        <v>3.2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1.7000000000000002</v>
      </c>
      <c r="J9" s="7">
        <f>Kluppierungsprotokoll!J9*$B9</f>
        <v>0.1</v>
      </c>
      <c r="K9" s="7">
        <f>Kluppierungsprotokoll!K9*$B9</f>
        <v>0.2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0.1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2</v>
      </c>
      <c r="D10" s="8">
        <f>Kluppierungsprotokoll!D10*$B10</f>
        <v>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1.6</v>
      </c>
      <c r="J10" s="8">
        <f>Kluppierungsprotokoll!J10*$B10</f>
        <v>0</v>
      </c>
      <c r="K10" s="8">
        <f>Kluppierungsprotokoll!K10*$B10</f>
        <v>0.8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0.4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2.1</v>
      </c>
      <c r="D11" s="8">
        <f>Kluppierungsprotokoll!D11*$B11</f>
        <v>3.9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3.5999999999999996</v>
      </c>
      <c r="J11" s="8">
        <f>Kluppierungsprotokoll!J11*$B11</f>
        <v>0.3</v>
      </c>
      <c r="K11" s="8">
        <f>Kluppierungsprotokoll!K11*$B11</f>
        <v>1.5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6</v>
      </c>
      <c r="D12" s="8">
        <f>Kluppierungsprotokoll!D12*$B12</f>
        <v>3.5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4</v>
      </c>
      <c r="J12" s="8">
        <f>Kluppierungsprotokoll!J12*$B12</f>
        <v>0</v>
      </c>
      <c r="K12" s="8">
        <f>Kluppierungsprotokoll!K12*$B12</f>
        <v>2.5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7</v>
      </c>
      <c r="D13" s="8">
        <f>Kluppierungsprotokoll!D13*$B13</f>
        <v>9.7999999999999989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4.8999999999999995</v>
      </c>
      <c r="J13" s="8">
        <f>Kluppierungsprotokoll!J13*$B13</f>
        <v>1.4</v>
      </c>
      <c r="K13" s="8">
        <f>Kluppierungsprotokoll!K13*$B13</f>
        <v>4.1999999999999993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Kluppierungsprotokoll!C14*$B14</f>
        <v>7.2</v>
      </c>
      <c r="D14" s="8">
        <f>Kluppierungsprotokoll!D14*$B14</f>
        <v>4.5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6.3</v>
      </c>
      <c r="J14" s="8">
        <f>Kluppierungsprotokoll!J14*$B14</f>
        <v>0.9</v>
      </c>
      <c r="K14" s="8">
        <f>Kluppierungsprotokoll!K14*$B14</f>
        <v>2.7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Kluppierungsprotokoll!C15*$B15</f>
        <v>8.4</v>
      </c>
      <c r="D15" s="8">
        <f>Kluppierungsprotokoll!D15*$B15</f>
        <v>6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7.1999999999999993</v>
      </c>
      <c r="J15" s="8">
        <f>Kluppierungsprotokoll!J15*$B15</f>
        <v>0</v>
      </c>
      <c r="K15" s="8">
        <f>Kluppierungsprotokoll!K15*$B15</f>
        <v>3.5999999999999996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Kluppierungsprotokoll!C16*$B16</f>
        <v>15</v>
      </c>
      <c r="D16" s="8">
        <f>Kluppierungsprotokoll!D16*$B16</f>
        <v>7.5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13.5</v>
      </c>
      <c r="J16" s="8">
        <f>Kluppierungsprotokoll!J16*$B16</f>
        <v>0</v>
      </c>
      <c r="K16" s="8">
        <f>Kluppierungsprotokoll!K16*$B16</f>
        <v>1.5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Kluppierungsprotokoll!C17*$B17</f>
        <v>19</v>
      </c>
      <c r="D17" s="8">
        <f>Kluppierungsprotokoll!D17*$B17</f>
        <v>5.6999999999999993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7.6</v>
      </c>
      <c r="J17" s="8">
        <f>Kluppierungsprotokoll!J17*$B17</f>
        <v>1.9</v>
      </c>
      <c r="K17" s="8">
        <f>Kluppierungsprotokoll!K17*$B17</f>
        <v>1.9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Kluppierungsprotokoll!C18*$B18</f>
        <v>18.399999999999999</v>
      </c>
      <c r="D18" s="8">
        <f>Kluppierungsprotokoll!D18*$B18</f>
        <v>11.5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6.8999999999999995</v>
      </c>
      <c r="J18" s="8">
        <f>Kluppierungsprotokoll!J18*$B18</f>
        <v>0</v>
      </c>
      <c r="K18" s="8">
        <f>Kluppierungsprotokoll!K18*$B18</f>
        <v>2.2999999999999998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Kluppierungsprotokoll!C19*$B19</f>
        <v>24.75</v>
      </c>
      <c r="D19" s="8">
        <f>Kluppierungsprotokoll!D19*$B19</f>
        <v>11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13.75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Kluppierungsprotokoll!C20*$B20</f>
        <v>16.25</v>
      </c>
      <c r="D20" s="8">
        <f>Kluppierungsprotokoll!D20*$B20</f>
        <v>3.25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Kluppierungsprotokoll!C21*$B21</f>
        <v>26.25</v>
      </c>
      <c r="D21" s="8">
        <f>Kluppierungsprotokoll!D21*$B21</f>
        <v>7.5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3.75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Kluppierungsprotokoll!C22*$B22</f>
        <v>21.25</v>
      </c>
      <c r="D22" s="8">
        <f>Kluppierungsprotokoll!D22*$B22</f>
        <v>4.25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Kluppierungsprotokoll!C23*$B23</f>
        <v>9.5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Kluppierungsprotokoll!C24*$B24</f>
        <v>36.75</v>
      </c>
      <c r="D24" s="8">
        <f>Kluppierungsprotokoll!D24*$B24</f>
        <v>21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Kluppierungsprotokoll!C25*$B25</f>
        <v>5.8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9.1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226.85000000000002</v>
      </c>
      <c r="D53">
        <f t="shared" ref="D53:S53" si="0">SUM(D9:D51)</f>
        <v>107.6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74.8</v>
      </c>
      <c r="J53">
        <f t="shared" si="0"/>
        <v>4.5999999999999996</v>
      </c>
      <c r="K53">
        <f t="shared" si="0"/>
        <v>21.2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0.4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</v>
      </c>
      <c r="T53">
        <f>SUM(C53:S53)</f>
        <v>435.55000000000007</v>
      </c>
    </row>
    <row r="54" spans="1:20" x14ac:dyDescent="0.25">
      <c r="A54" t="s">
        <v>25</v>
      </c>
      <c r="B54" t="s">
        <v>26</v>
      </c>
      <c r="C54">
        <f>C53/$B$6</f>
        <v>283.5625</v>
      </c>
      <c r="D54">
        <f t="shared" ref="D54:S54" si="1">D53/$B$6</f>
        <v>134.49999999999997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93.499999999999986</v>
      </c>
      <c r="J54">
        <f t="shared" si="1"/>
        <v>5.7499999999999991</v>
      </c>
      <c r="K54">
        <f t="shared" si="1"/>
        <v>26.499999999999996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0.5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0.125</v>
      </c>
      <c r="T54">
        <f>SUM(C54:S54)</f>
        <v>544.4375</v>
      </c>
    </row>
    <row r="55" spans="1:20" x14ac:dyDescent="0.25">
      <c r="A55" t="s">
        <v>25</v>
      </c>
      <c r="B55" t="s">
        <v>31</v>
      </c>
      <c r="C55">
        <f>C54/$T54</f>
        <v>0.52083572494547126</v>
      </c>
      <c r="D55">
        <f t="shared" ref="D55:S55" si="2">D54/$T54</f>
        <v>0.24704396739754328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0.17173688439903567</v>
      </c>
      <c r="J55">
        <f t="shared" si="2"/>
        <v>1.0561359201010215E-2</v>
      </c>
      <c r="K55">
        <f t="shared" si="2"/>
        <v>4.8674090230742734E-2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9.1837906095741022E-4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2.2959476523935255E-4</v>
      </c>
      <c r="T55">
        <f>SUM(C55:S55)</f>
        <v>0.99999999999999989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2024-09-18T14:37:33Z</dcterms:modified>
</cp:coreProperties>
</file>