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AWN\400_Prozesse\07_Schutzwald_KA\Weiserflächen_ka\WF Original\WAA_Diemtigen_Schwenden_N_58\2013\"/>
    </mc:Choice>
  </mc:AlternateContent>
  <bookViews>
    <workbookView xWindow="0" yWindow="0" windowWidth="28800" windowHeight="14115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0" i="5" l="1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I28" i="5" l="1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<sst xmlns="http://schemas.openxmlformats.org/spreadsheetml/2006/main" count="155" uniqueCount="52">
  <si>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</si>
  <si>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</si>
  <si>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</si>
  <si>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</si>
  <si>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</si>
  <si>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</si>
  <si>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</si>
  <si>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</si>
  <si>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</si>
  <si>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</si>
  <si>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</si>
  <si>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</si>
  <si>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</si>
  <si>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</si>
  <si>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</si>
  <si>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</si>
  <si>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</si>
  <si>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</si>
  <si>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</si>
  <si>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</si>
  <si>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</si>
  <si>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</si>
  <si>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</si>
  <si>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</si>
  <si>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</si>
  <si>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</si>
  <si>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</si>
  <si>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</si>
  <si>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</si>
  <si>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</si>
  <si>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</si>
  <si>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</si>
  <si>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</si>
  <si>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</si>
  <si>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</si>
  <si>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</si>
  <si>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</si>
  <si>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</si>
  <si>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</si>
  <si>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</si>
  <si>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</si>
  <si>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</si>
  <si>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</si>
  <si>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</si>
  <si>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</si>
  <si>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</si>
  <si>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</si>
  <si>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…</t>
  </si>
  <si>
    <t>Arve</t>
  </si>
  <si>
    <t>Eichen</t>
  </si>
  <si>
    <t>Kastanie</t>
  </si>
  <si>
    <t>Schwenden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</si>
</sst>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E5" sqref="E5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51</v>
      </c>
    </row>
    <row r="4" spans="1:19" x14ac:dyDescent="0.25">
      <c r="A4" s="13" t="s">
        <v>16</v>
      </c>
      <c r="B4" s="28">
        <v>41572</v>
      </c>
    </row>
    <row r="5" spans="1:19" x14ac:dyDescent="0.25">
      <c r="A5" s="13" t="s">
        <v>17</v>
      </c>
      <c r="B5" s="10" t="s">
        <v>47</v>
      </c>
    </row>
    <row r="6" spans="1:19" x14ac:dyDescent="0.25">
      <c r="A6" s="13" t="s">
        <v>18</v>
      </c>
      <c r="B6" s="6">
        <v>1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48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49</v>
      </c>
      <c r="Q8" s="15" t="s">
        <v>50</v>
      </c>
      <c r="R8" s="15" t="s">
        <v>12</v>
      </c>
      <c r="S8" s="15" t="s">
        <v>4</v>
      </c>
    </row>
    <row r="9" spans="1:19" x14ac:dyDescent="0.25">
      <c r="A9" s="7">
        <v>18</v>
      </c>
      <c r="B9" s="7">
        <v>0.16</v>
      </c>
      <c r="C9" s="7">
        <v>65</v>
      </c>
      <c r="D9" s="7">
        <v>5</v>
      </c>
      <c r="E9" s="7"/>
      <c r="F9" s="7"/>
      <c r="G9" s="7"/>
      <c r="H9" s="7"/>
      <c r="I9" s="7">
        <v>2</v>
      </c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22</v>
      </c>
      <c r="B10" s="8">
        <v>0.27</v>
      </c>
      <c r="C10" s="8">
        <v>41</v>
      </c>
      <c r="D10" s="8">
        <v>2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26</v>
      </c>
      <c r="B11" s="8">
        <v>0.41</v>
      </c>
      <c r="C11" s="8">
        <v>35</v>
      </c>
      <c r="D11" s="8">
        <v>1</v>
      </c>
      <c r="E11" s="8"/>
      <c r="F11" s="8"/>
      <c r="G11" s="8"/>
      <c r="H11" s="8"/>
      <c r="I11" s="8">
        <v>2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30</v>
      </c>
      <c r="B12" s="8">
        <v>0.59</v>
      </c>
      <c r="C12" s="8">
        <v>36</v>
      </c>
      <c r="D12" s="8">
        <v>5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34</v>
      </c>
      <c r="B13" s="8">
        <v>0.79</v>
      </c>
      <c r="C13" s="8">
        <v>37</v>
      </c>
      <c r="D13" s="8">
        <v>5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38</v>
      </c>
      <c r="B14" s="8">
        <v>1.03</v>
      </c>
      <c r="C14" s="8">
        <v>29</v>
      </c>
      <c r="D14" s="8">
        <v>1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42</v>
      </c>
      <c r="B15" s="8">
        <v>1.29</v>
      </c>
      <c r="C15" s="8">
        <v>30</v>
      </c>
      <c r="D15" s="8">
        <v>1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46</v>
      </c>
      <c r="B16" s="8">
        <v>1.59</v>
      </c>
      <c r="C16" s="8">
        <v>15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50</v>
      </c>
      <c r="B17" s="8">
        <v>1.92</v>
      </c>
      <c r="C17" s="8">
        <v>22</v>
      </c>
      <c r="D17" s="8">
        <v>3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54</v>
      </c>
      <c r="B18" s="8">
        <v>2.27</v>
      </c>
      <c r="C18" s="8">
        <v>13</v>
      </c>
      <c r="D18" s="8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58</v>
      </c>
      <c r="B19" s="8">
        <v>2.65</v>
      </c>
      <c r="C19" s="8">
        <v>11</v>
      </c>
      <c r="D19" s="8">
        <v>1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62</v>
      </c>
      <c r="B20" s="8">
        <v>3.05</v>
      </c>
      <c r="C20" s="8">
        <v>5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66</v>
      </c>
      <c r="B21" s="8">
        <v>3.48</v>
      </c>
      <c r="C21" s="8">
        <v>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48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49</v>
      </c>
      <c r="Q53" s="17" t="s">
        <v>50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340</v>
      </c>
      <c r="D54" s="12">
        <f t="shared" ref="D54:S54" si="0">SUM(D9:D51)</f>
        <v>25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4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369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340</v>
      </c>
      <c r="D55" s="20">
        <f t="shared" ref="D55:S55" si="3">ROUND(D54/$B$6, 1)</f>
        <v>25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4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369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32.97</v>
      </c>
      <c r="D56" s="22">
        <f>ROUND('Berechnungen Grundflaeche'!D53, 2)</f>
        <v>2.4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0.16</v>
      </c>
      <c r="J56" s="22">
        <f>ROUND('Berechnungen Grundflaeche'!J53, 2)</f>
        <v>0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35.5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32.97</v>
      </c>
      <c r="D57" s="22">
        <f>ROUND('Berechnungen Grundflaeche'!D54, 2)</f>
        <v>2.4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0.16</v>
      </c>
      <c r="J57" s="22">
        <f>ROUND('Berechnungen Grundflaeche'!J54, 2)</f>
        <v>0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35.5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93</v>
      </c>
      <c r="D58" s="24">
        <f>ROUND(100 * 'Berechnungen Grundflaeche'!D55,0)</f>
        <v>7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0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298.3</v>
      </c>
      <c r="D59" s="26">
        <f>ROUND('Berechnungen Vorrat'!D53, 1)</f>
        <v>21.7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1.1000000000000001</v>
      </c>
      <c r="J59" s="26">
        <f>ROUND('Berechnungen Vorrat'!J53, 1)</f>
        <v>0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321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298.3</v>
      </c>
      <c r="D60" s="26">
        <f>ROUND('Berechnungen Vorrat'!D54, 1)</f>
        <v>21.7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1.1000000000000001</v>
      </c>
      <c r="J60" s="26">
        <f>ROUND('Berechnungen Vorrat'!J54, 1)</f>
        <v>0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321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93</v>
      </c>
      <c r="D61" s="24">
        <f>ROUND(100 * 'Berechnungen Vorrat'!D55, 0)</f>
        <v>7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0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18</v>
      </c>
      <c r="B9" s="7">
        <f>Kluppierungsprotokoll!B9</f>
        <v>0.16</v>
      </c>
      <c r="C9" s="7">
        <f>Kluppierungsprotokoll!C9/$B$6</f>
        <v>65</v>
      </c>
      <c r="D9" s="7">
        <f>Kluppierungsprotokoll!D9/$B$6</f>
        <v>5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2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22</v>
      </c>
      <c r="B10" s="8">
        <f>Kluppierungsprotokoll!B10</f>
        <v>0.27</v>
      </c>
      <c r="C10" s="8">
        <f>Kluppierungsprotokoll!C10/$B$6</f>
        <v>41</v>
      </c>
      <c r="D10" s="8">
        <f>Kluppierungsprotokoll!D10/$B$6</f>
        <v>2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26</v>
      </c>
      <c r="B11" s="8">
        <f>Kluppierungsprotokoll!B11</f>
        <v>0.41</v>
      </c>
      <c r="C11" s="8">
        <f>Kluppierungsprotokoll!C11/$B$6</f>
        <v>35</v>
      </c>
      <c r="D11" s="8">
        <f>Kluppierungsprotokoll!D11/$B$6</f>
        <v>1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2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30</v>
      </c>
      <c r="B12" s="8">
        <f>Kluppierungsprotokoll!B12</f>
        <v>0.59</v>
      </c>
      <c r="C12" s="8">
        <f>Kluppierungsprotokoll!C12/$B$6</f>
        <v>36</v>
      </c>
      <c r="D12" s="8">
        <f>Kluppierungsprotokoll!D12/$B$6</f>
        <v>5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34</v>
      </c>
      <c r="B13" s="8">
        <f>Kluppierungsprotokoll!B13</f>
        <v>0.79</v>
      </c>
      <c r="C13" s="8">
        <f>Kluppierungsprotokoll!C13/$B$6</f>
        <v>37</v>
      </c>
      <c r="D13" s="8">
        <f>Kluppierungsprotokoll!D13/$B$6</f>
        <v>5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38</v>
      </c>
      <c r="B14" s="8">
        <f>Kluppierungsprotokoll!B14</f>
        <v>1.03</v>
      </c>
      <c r="C14" s="8">
        <f>Kluppierungsprotokoll!C14/$B$6</f>
        <v>29</v>
      </c>
      <c r="D14" s="8">
        <f>Kluppierungsprotokoll!D14/$B$6</f>
        <v>1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42</v>
      </c>
      <c r="B15" s="8">
        <f>Kluppierungsprotokoll!B15</f>
        <v>1.29</v>
      </c>
      <c r="C15" s="8">
        <f>Kluppierungsprotokoll!C15/$B$6</f>
        <v>30</v>
      </c>
      <c r="D15" s="8">
        <f>Kluppierungsprotokoll!D15/$B$6</f>
        <v>1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46</v>
      </c>
      <c r="B16" s="8">
        <f>Kluppierungsprotokoll!B16</f>
        <v>1.59</v>
      </c>
      <c r="C16" s="8">
        <f>Kluppierungsprotokoll!C16/$B$6</f>
        <v>15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50</v>
      </c>
      <c r="B17" s="8">
        <f>Kluppierungsprotokoll!B17</f>
        <v>1.92</v>
      </c>
      <c r="C17" s="8">
        <f>Kluppierungsprotokoll!C17/$B$6</f>
        <v>22</v>
      </c>
      <c r="D17" s="8">
        <f>Kluppierungsprotokoll!D17/$B$6</f>
        <v>3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54</v>
      </c>
      <c r="B18" s="8">
        <f>Kluppierungsprotokoll!B18</f>
        <v>2.27</v>
      </c>
      <c r="C18" s="8">
        <f>Kluppierungsprotokoll!C18/$B$6</f>
        <v>13</v>
      </c>
      <c r="D18" s="8">
        <f>Kluppierungsprotokoll!D18/$B$6</f>
        <v>1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58</v>
      </c>
      <c r="B19" s="8">
        <f>Kluppierungsprotokoll!B19</f>
        <v>2.65</v>
      </c>
      <c r="C19" s="8">
        <f>Kluppierungsprotokoll!C19/$B$6</f>
        <v>11</v>
      </c>
      <c r="D19" s="8">
        <f>Kluppierungsprotokoll!D19/$B$6</f>
        <v>1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62</v>
      </c>
      <c r="B20" s="8">
        <f>Kluppierungsprotokoll!B20</f>
        <v>3.05</v>
      </c>
      <c r="C20" s="8">
        <f>Kluppierungsprotokoll!C20/$B$6</f>
        <v>5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66</v>
      </c>
      <c r="B21" s="8">
        <f>Kluppierungsprotokoll!B21</f>
        <v>3.48</v>
      </c>
      <c r="C21" s="8">
        <f>Kluppierungsprotokoll!C21/$B$6</f>
        <v>1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0</v>
      </c>
      <c r="B22" s="8">
        <f>Kluppierungsprotokoll!B22</f>
        <v>0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0</v>
      </c>
      <c r="B23" s="8">
        <f>Kluppierungsprotokoll!B23</f>
        <v>0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0</v>
      </c>
      <c r="B24" s="8">
        <f>Kluppierungsprotokoll!B24</f>
        <v>0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0</v>
      </c>
      <c r="B25" s="8">
        <f>Kluppierungsprotokoll!B25</f>
        <v>0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0</v>
      </c>
      <c r="B26" s="8">
        <f>Kluppierungsprotokoll!B26</f>
        <v>0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0</v>
      </c>
      <c r="B27" s="8">
        <f>Kluppierungsprotokoll!B27</f>
        <v>0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0</v>
      </c>
      <c r="B28" s="8">
        <f>Kluppierungsprotokoll!B28</f>
        <v>0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0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18</v>
      </c>
      <c r="B9" s="7">
        <f>Kluppierungsprotokoll!B9</f>
        <v>0.16</v>
      </c>
      <c r="C9" s="7">
        <f>Kluppierungsprotokoll!C9*($A9/200)^2*PI()</f>
        <v>1.654048532115026</v>
      </c>
      <c r="D9" s="7">
        <f>Kluppierungsprotokoll!D9*($A9/200)^2*PI()</f>
        <v>0.12723450247038659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5.0893800988154644E-2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22</v>
      </c>
      <c r="B10" s="8">
        <f>Kluppierungsprotokoll!B10</f>
        <v>0.27</v>
      </c>
      <c r="C10" s="8">
        <f>Kluppierungsprotokoll!C10*($A10/200)^2*PI()</f>
        <v>1.5585441154458963</v>
      </c>
      <c r="D10" s="8">
        <f>Kluppierungsprotokoll!D10*($A10/200)^2*PI()</f>
        <v>7.6026542216872994E-2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26</v>
      </c>
      <c r="B11" s="8">
        <f>Kluppierungsprotokoll!B11</f>
        <v>0.41</v>
      </c>
      <c r="C11" s="8">
        <f>Kluppierungsprotokoll!C11*($A11/200)^2*PI()</f>
        <v>1.8582520545983627</v>
      </c>
      <c r="D11" s="8">
        <f>Kluppierungsprotokoll!D11*($A11/200)^2*PI()</f>
        <v>5.3092915845667513E-2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0.10618583169133503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30</v>
      </c>
      <c r="B12" s="8">
        <f>Kluppierungsprotokoll!B12</f>
        <v>0.59</v>
      </c>
      <c r="C12" s="8">
        <f>Kluppierungsprotokoll!C12*($A12/200)^2*PI()</f>
        <v>2.5446900494077322</v>
      </c>
      <c r="D12" s="8">
        <f>Kluppierungsprotokoll!D12*($A12/200)^2*PI()</f>
        <v>0.35342917352885167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34</v>
      </c>
      <c r="B13" s="8">
        <f>Kluppierungsprotokoll!B13</f>
        <v>0.79</v>
      </c>
      <c r="C13" s="8">
        <f>Kluppierungsprotokoll!C13*($A13/200)^2*PI()</f>
        <v>3.3593050244835663</v>
      </c>
      <c r="D13" s="8">
        <f>Kluppierungsprotokoll!D13*($A13/200)^2*PI()</f>
        <v>0.45396013844372518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38</v>
      </c>
      <c r="B14" s="8">
        <f>Kluppierungsprotokoll!B14</f>
        <v>1.03</v>
      </c>
      <c r="C14" s="8">
        <f>Kluppierungsprotokoll!C14*($A14/200)^2*PI()</f>
        <v>3.288933349043154</v>
      </c>
      <c r="D14" s="8">
        <f>Kluppierungsprotokoll!D14*($A14/200)^2*PI()</f>
        <v>0.11341149479459153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42</v>
      </c>
      <c r="B15" s="8">
        <f>Kluppierungsprotokoll!B15</f>
        <v>1.29</v>
      </c>
      <c r="C15" s="8">
        <f>Kluppierungsprotokoll!C15*($A15/200)^2*PI()</f>
        <v>4.1563270806992954</v>
      </c>
      <c r="D15" s="8">
        <f>Kluppierungsprotokoll!D15*($A15/200)^2*PI()</f>
        <v>0.13854423602330987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46</v>
      </c>
      <c r="B16" s="8">
        <f>Kluppierungsprotokoll!B16</f>
        <v>1.59</v>
      </c>
      <c r="C16" s="8">
        <f>Kluppierungsprotokoll!C16*($A16/200)^2*PI()</f>
        <v>2.4928537706235012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50</v>
      </c>
      <c r="B17" s="8">
        <f>Kluppierungsprotokoll!B17</f>
        <v>1.92</v>
      </c>
      <c r="C17" s="8">
        <f>Kluppierungsprotokoll!C17*($A17/200)^2*PI()</f>
        <v>4.3196898986859651</v>
      </c>
      <c r="D17" s="8">
        <f>Kluppierungsprotokoll!D17*($A17/200)^2*PI()</f>
        <v>0.58904862254808621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54</v>
      </c>
      <c r="B18" s="8">
        <f>Kluppierungsprotokoll!B18</f>
        <v>2.27</v>
      </c>
      <c r="C18" s="8">
        <f>Kluppierungsprotokoll!C18*($A18/200)^2*PI()</f>
        <v>2.9772873578070471</v>
      </c>
      <c r="D18" s="8">
        <f>Kluppierungsprotokoll!D18*($A18/200)^2*PI()</f>
        <v>0.22902210444669593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58</v>
      </c>
      <c r="B19" s="8">
        <f>Kluppierungsprotokoll!B19</f>
        <v>2.65</v>
      </c>
      <c r="C19" s="8">
        <f>Kluppierungsprotokoll!C19*($A19/200)^2*PI()</f>
        <v>2.9062873638359172</v>
      </c>
      <c r="D19" s="8">
        <f>Kluppierungsprotokoll!D19*($A19/200)^2*PI()</f>
        <v>0.26420794216690158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62</v>
      </c>
      <c r="B20" s="8">
        <f>Kluppierungsprotokoll!B20</f>
        <v>3.05</v>
      </c>
      <c r="C20" s="8">
        <f>Kluppierungsprotokoll!C20*($A20/200)^2*PI()</f>
        <v>1.5095352700498956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66</v>
      </c>
      <c r="B21" s="8">
        <f>Kluppierungsprotokoll!B21</f>
        <v>3.48</v>
      </c>
      <c r="C21" s="8">
        <f>Kluppierungsprotokoll!C21*($A21/200)^2*PI()</f>
        <v>0.34211943997592853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0</v>
      </c>
      <c r="B22" s="8">
        <f>Kluppierungsprotokoll!B22</f>
        <v>0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0</v>
      </c>
      <c r="B23" s="8">
        <f>Kluppierungsprotokoll!B23</f>
        <v>0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0</v>
      </c>
      <c r="B24" s="8">
        <f>Kluppierungsprotokoll!B24</f>
        <v>0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0</v>
      </c>
      <c r="B25" s="8">
        <f>Kluppierungsprotokoll!B25</f>
        <v>0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0</v>
      </c>
      <c r="B26" s="8">
        <f>Kluppierungsprotokoll!B26</f>
        <v>0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0</v>
      </c>
      <c r="B27" s="8">
        <f>Kluppierungsprotokoll!B27</f>
        <v>0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0</v>
      </c>
      <c r="B28" s="8">
        <f>Kluppierungsprotokoll!B28</f>
        <v>0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0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32.967873306771295</v>
      </c>
      <c r="D53">
        <f t="shared" ref="D53:S53" si="0">SUM(D9:D51)</f>
        <v>2.397977672485089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0.15707963267948966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35.522930611935877</v>
      </c>
    </row>
    <row r="54" spans="1:20" x14ac:dyDescent="0.25">
      <c r="A54" t="s">
        <v>24</v>
      </c>
      <c r="B54" t="s">
        <v>26</v>
      </c>
      <c r="C54">
        <f>C53/$B$6</f>
        <v>32.967873306771295</v>
      </c>
      <c r="D54">
        <f t="shared" ref="D54:S54" si="1">D53/$B$6</f>
        <v>2.397977672485089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0.15707963267948966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35.522930611935877</v>
      </c>
    </row>
    <row r="55" spans="1:20" x14ac:dyDescent="0.25">
      <c r="A55" t="s">
        <v>24</v>
      </c>
      <c r="B55" t="s">
        <v>31</v>
      </c>
      <c r="C55">
        <f>C54/$T54</f>
        <v>0.9280730147780637</v>
      </c>
      <c r="D55">
        <f t="shared" ref="D55:S55" si="2">D54/$T54</f>
        <v>6.7505063100828641E-2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4.4219221211076023E-3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18</v>
      </c>
      <c r="B9" s="7">
        <f>Kluppierungsprotokoll!B9</f>
        <v>0.16</v>
      </c>
      <c r="C9" s="7">
        <f>Kluppierungsprotokoll!C9*$B9</f>
        <v>10.4</v>
      </c>
      <c r="D9" s="7">
        <f>Kluppierungsprotokoll!D9*$B9</f>
        <v>0.8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0.32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22</v>
      </c>
      <c r="B10" s="8">
        <f>Kluppierungsprotokoll!B10</f>
        <v>0.27</v>
      </c>
      <c r="C10" s="8">
        <f>Kluppierungsprotokoll!C10*$B10</f>
        <v>11.07</v>
      </c>
      <c r="D10" s="8">
        <f>Kluppierungsprotokoll!D10*$B10</f>
        <v>0.54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26</v>
      </c>
      <c r="B11" s="8">
        <f>Kluppierungsprotokoll!B11</f>
        <v>0.41</v>
      </c>
      <c r="C11" s="8">
        <f>Kluppierungsprotokoll!C11*$B11</f>
        <v>14.35</v>
      </c>
      <c r="D11" s="8">
        <f>Kluppierungsprotokoll!D11*$B11</f>
        <v>0.41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0.82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30</v>
      </c>
      <c r="B12" s="8">
        <f>Kluppierungsprotokoll!B12</f>
        <v>0.59</v>
      </c>
      <c r="C12" s="8">
        <f>Kluppierungsprotokoll!C12*$B12</f>
        <v>21.24</v>
      </c>
      <c r="D12" s="8">
        <f>Kluppierungsprotokoll!D12*$B12</f>
        <v>2.9499999999999997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34</v>
      </c>
      <c r="B13" s="8">
        <f>Kluppierungsprotokoll!B13</f>
        <v>0.79</v>
      </c>
      <c r="C13" s="8">
        <f>Kluppierungsprotokoll!C13*$B13</f>
        <v>29.23</v>
      </c>
      <c r="D13" s="8">
        <f>Kluppierungsprotokoll!D13*$B13</f>
        <v>3.95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38</v>
      </c>
      <c r="B14" s="8">
        <f>Kluppierungsprotokoll!B14</f>
        <v>1.03</v>
      </c>
      <c r="C14" s="8">
        <f>Kluppierungsprotokoll!C14*$B14</f>
        <v>29.87</v>
      </c>
      <c r="D14" s="8">
        <f>Kluppierungsprotokoll!D14*$B14</f>
        <v>1.03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42</v>
      </c>
      <c r="B15" s="8">
        <f>Kluppierungsprotokoll!B15</f>
        <v>1.29</v>
      </c>
      <c r="C15" s="8">
        <f>Kluppierungsprotokoll!C15*$B15</f>
        <v>38.700000000000003</v>
      </c>
      <c r="D15" s="8">
        <f>Kluppierungsprotokoll!D15*$B15</f>
        <v>1.29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46</v>
      </c>
      <c r="B16" s="8">
        <f>Kluppierungsprotokoll!B16</f>
        <v>1.59</v>
      </c>
      <c r="C16" s="8">
        <f>Kluppierungsprotokoll!C16*$B16</f>
        <v>23.85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50</v>
      </c>
      <c r="B17" s="8">
        <f>Kluppierungsprotokoll!B17</f>
        <v>1.92</v>
      </c>
      <c r="C17" s="8">
        <f>Kluppierungsprotokoll!C17*$B17</f>
        <v>42.239999999999995</v>
      </c>
      <c r="D17" s="8">
        <f>Kluppierungsprotokoll!D17*$B17</f>
        <v>5.76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54</v>
      </c>
      <c r="B18" s="8">
        <f>Kluppierungsprotokoll!B18</f>
        <v>2.27</v>
      </c>
      <c r="C18" s="8">
        <f>Kluppierungsprotokoll!C18*$B18</f>
        <v>29.51</v>
      </c>
      <c r="D18" s="8">
        <f>Kluppierungsprotokoll!D18*$B18</f>
        <v>2.27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58</v>
      </c>
      <c r="B19" s="8">
        <f>Kluppierungsprotokoll!B19</f>
        <v>2.65</v>
      </c>
      <c r="C19" s="8">
        <f>Kluppierungsprotokoll!C19*$B19</f>
        <v>29.15</v>
      </c>
      <c r="D19" s="8">
        <f>Kluppierungsprotokoll!D19*$B19</f>
        <v>2.65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62</v>
      </c>
      <c r="B20" s="8">
        <f>Kluppierungsprotokoll!B20</f>
        <v>3.05</v>
      </c>
      <c r="C20" s="8">
        <f>Kluppierungsprotokoll!C20*$B20</f>
        <v>15.25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66</v>
      </c>
      <c r="B21" s="8">
        <f>Kluppierungsprotokoll!B21</f>
        <v>3.48</v>
      </c>
      <c r="C21" s="8">
        <f>Kluppierungsprotokoll!C21*$B21</f>
        <v>3.48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0</v>
      </c>
      <c r="B22" s="8">
        <f>Kluppierungsprotokoll!B22</f>
        <v>0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0</v>
      </c>
      <c r="B23" s="8">
        <f>Kluppierungsprotokoll!B23</f>
        <v>0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0</v>
      </c>
      <c r="B24" s="8">
        <f>Kluppierungsprotokoll!B24</f>
        <v>0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0</v>
      </c>
      <c r="B25" s="8">
        <f>Kluppierungsprotokoll!B25</f>
        <v>0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0</v>
      </c>
      <c r="B26" s="8">
        <f>Kluppierungsprotokoll!B26</f>
        <v>0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0</v>
      </c>
      <c r="B27" s="8">
        <f>Kluppierungsprotokoll!B27</f>
        <v>0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0</v>
      </c>
      <c r="B28" s="8">
        <f>Kluppierungsprotokoll!B28</f>
        <v>0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0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298.33999999999997</v>
      </c>
      <c r="D53">
        <f t="shared" ref="D53:S53" si="0">SUM(D9:D51)</f>
        <v>21.649999999999995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1.1399999999999999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321.12999999999994</v>
      </c>
    </row>
    <row r="54" spans="1:20" x14ac:dyDescent="0.25">
      <c r="A54" t="s">
        <v>25</v>
      </c>
      <c r="B54" t="s">
        <v>26</v>
      </c>
      <c r="C54">
        <f>C53/$B$6</f>
        <v>298.33999999999997</v>
      </c>
      <c r="D54">
        <f t="shared" ref="D54:S54" si="1">D53/$B$6</f>
        <v>21.649999999999995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1.1399999999999999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321.12999999999994</v>
      </c>
    </row>
    <row r="55" spans="1:20" x14ac:dyDescent="0.25">
      <c r="A55" t="s">
        <v>25</v>
      </c>
      <c r="B55" t="s">
        <v>31</v>
      </c>
      <c r="C55">
        <f>C54/$T54</f>
        <v>0.92903185625759044</v>
      </c>
      <c r="D55">
        <f t="shared" ref="D55:S55" si="2">D54/$T54</f>
        <v>6.7418179553451876E-2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3.5499641889577432E-3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Studer Flavia, WEU-AWN-WAA</cp:lastModifiedBy>
  <dcterms:created xsi:type="dcterms:W3CDTF">2022-03-10T11:48:40Z</dcterms:created>
  <dcterms:modified xsi:type="dcterms:W3CDTF">2024-04-03T09:53:49Z</dcterms:modified>
</cp:coreProperties>
</file>