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32\"/>
    </mc:Choice>
  </mc:AlternateContent>
  <bookViews>
    <workbookView xWindow="0" yWindow="0" windowWidth="51600" windowHeight="1770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I32" i="5" l="1"/>
  <c r="Q32" i="5"/>
  <c r="J32" i="5"/>
  <c r="R32" i="5"/>
  <c r="C32" i="5"/>
  <c r="K32" i="5"/>
  <c r="S32" i="5"/>
  <c r="D32" i="5"/>
  <c r="L32" i="5"/>
  <c r="E32" i="5"/>
  <c r="M32" i="5"/>
  <c r="O32" i="5"/>
  <c r="F32" i="5"/>
  <c r="N32" i="5"/>
  <c r="G32" i="5"/>
  <c r="H32" i="5"/>
  <c r="P32" i="5"/>
  <c r="I32" i="6"/>
  <c r="Q32" i="6"/>
  <c r="J32" i="6"/>
  <c r="R32" i="6"/>
  <c r="O32" i="6"/>
  <c r="C32" i="6"/>
  <c r="K32" i="6"/>
  <c r="S32" i="6"/>
  <c r="D32" i="6"/>
  <c r="L32" i="6"/>
  <c r="G32" i="6"/>
  <c r="E32" i="6"/>
  <c r="M32" i="6"/>
  <c r="F32" i="6"/>
  <c r="N32" i="6"/>
  <c r="H32" i="6"/>
  <c r="P32" i="6"/>
  <c r="H33" i="5"/>
  <c r="P33" i="5"/>
  <c r="I33" i="5"/>
  <c r="Q33" i="5"/>
  <c r="J33" i="5"/>
  <c r="R33" i="5"/>
  <c r="C33" i="5"/>
  <c r="K33" i="5"/>
  <c r="S33" i="5"/>
  <c r="F33" i="5"/>
  <c r="D33" i="5"/>
  <c r="L33" i="5"/>
  <c r="E33" i="5"/>
  <c r="M33" i="5"/>
  <c r="N33" i="5"/>
  <c r="G33" i="5"/>
  <c r="O33" i="5"/>
  <c r="H33" i="6"/>
  <c r="P33" i="6"/>
  <c r="F33" i="6"/>
  <c r="I33" i="6"/>
  <c r="Q33" i="6"/>
  <c r="J33" i="6"/>
  <c r="R33" i="6"/>
  <c r="C33" i="6"/>
  <c r="K33" i="6"/>
  <c r="S33" i="6"/>
  <c r="D33" i="6"/>
  <c r="L33" i="6"/>
  <c r="E33" i="6"/>
  <c r="M33" i="6"/>
  <c r="G33" i="6"/>
  <c r="O33" i="6"/>
  <c r="N33" i="6"/>
  <c r="C30" i="5"/>
  <c r="K30" i="5"/>
  <c r="S30" i="5"/>
  <c r="D30" i="5"/>
  <c r="L30" i="5"/>
  <c r="E30" i="5"/>
  <c r="M30" i="5"/>
  <c r="F30" i="5"/>
  <c r="N30" i="5"/>
  <c r="G30" i="5"/>
  <c r="O30" i="5"/>
  <c r="Q30" i="5"/>
  <c r="H30" i="5"/>
  <c r="P30" i="5"/>
  <c r="I30" i="5"/>
  <c r="J30" i="5"/>
  <c r="R30" i="5"/>
  <c r="G34" i="5"/>
  <c r="O34" i="5"/>
  <c r="H34" i="5"/>
  <c r="P34" i="5"/>
  <c r="I34" i="5"/>
  <c r="Q34" i="5"/>
  <c r="J34" i="5"/>
  <c r="R34" i="5"/>
  <c r="C34" i="5"/>
  <c r="K34" i="5"/>
  <c r="S34" i="5"/>
  <c r="E34" i="5"/>
  <c r="D34" i="5"/>
  <c r="L34" i="5"/>
  <c r="M34" i="5"/>
  <c r="F34" i="5"/>
  <c r="N34" i="5"/>
  <c r="C30" i="6"/>
  <c r="K30" i="6"/>
  <c r="S30" i="6"/>
  <c r="D30" i="6"/>
  <c r="L30" i="6"/>
  <c r="E30" i="6"/>
  <c r="M30" i="6"/>
  <c r="F30" i="6"/>
  <c r="N30" i="6"/>
  <c r="G30" i="6"/>
  <c r="O30" i="6"/>
  <c r="H30" i="6"/>
  <c r="P30" i="6"/>
  <c r="Q30" i="6"/>
  <c r="J30" i="6"/>
  <c r="R30" i="6"/>
  <c r="I30" i="6"/>
  <c r="G34" i="6"/>
  <c r="O34" i="6"/>
  <c r="H34" i="6"/>
  <c r="P34" i="6"/>
  <c r="I34" i="6"/>
  <c r="Q34" i="6"/>
  <c r="E34" i="6"/>
  <c r="J34" i="6"/>
  <c r="R34" i="6"/>
  <c r="C34" i="6"/>
  <c r="K34" i="6"/>
  <c r="S34" i="6"/>
  <c r="M34" i="6"/>
  <c r="D34" i="6"/>
  <c r="L34" i="6"/>
  <c r="F34" i="6"/>
  <c r="N34" i="6"/>
  <c r="J31" i="5"/>
  <c r="R31" i="5"/>
  <c r="C31" i="5"/>
  <c r="K31" i="5"/>
  <c r="S31" i="5"/>
  <c r="D31" i="5"/>
  <c r="L31" i="5"/>
  <c r="P31" i="5"/>
  <c r="E31" i="5"/>
  <c r="M31" i="5"/>
  <c r="H31" i="5"/>
  <c r="F31" i="5"/>
  <c r="N31" i="5"/>
  <c r="G31" i="5"/>
  <c r="O31" i="5"/>
  <c r="I31" i="5"/>
  <c r="Q31" i="5"/>
  <c r="J31" i="6"/>
  <c r="R31" i="6"/>
  <c r="C31" i="6"/>
  <c r="K31" i="6"/>
  <c r="S31" i="6"/>
  <c r="D31" i="6"/>
  <c r="L31" i="6"/>
  <c r="H31" i="6"/>
  <c r="E31" i="6"/>
  <c r="M31" i="6"/>
  <c r="F31" i="6"/>
  <c r="N31" i="6"/>
  <c r="P31" i="6"/>
  <c r="G31" i="6"/>
  <c r="O31" i="6"/>
  <c r="I31" i="6"/>
  <c r="Q31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<sst xmlns="http://schemas.openxmlformats.org/spreadsheetml/2006/main" count="155" uniqueCount="56">
  <si>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</si>
  <si>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</si>
  <si>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</si>
  <si>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</si>
  <si>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</si>
  <si>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</si>
  <si>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</si>
  <si>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</si>
  <si>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</si>
  <si>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</si>
  <si>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</si>
  <si>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</si>
  <si>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</si>
  <si>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</si>
  <si>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</si>
  <si>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</si>
  <si>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</si>
  <si>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</si>
  <si>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</si>
  <si>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</si>
  <si>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</si>
  <si>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</si>
  <si>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</si>
  <si>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</si>
  <si>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</si>
  <si>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</si>
  <si>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</si>
  <si>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</si>
  <si>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</si>
  <si>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</si>
  <si>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</si>
  <si>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</si>
  <si>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</si>
  <si>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</si>
  <si>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</si>
  <si>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</si>
  <si>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</si>
  <si>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</si>
  <si>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</si>
  <si>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</si>
  <si>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</si>
  <si>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</si>
  <si>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</si>
  <si>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</si>
  <si>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</si>
  <si>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</si>
  <si>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</si>
  <si>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</si>
  <si>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</si>
  <si>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</si>
  <si>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</si>
  <si>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</si>
  <si>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</si>
  <si>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</si>
  <si>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</si>
  <si>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VD32 - Roche à Roux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</si>
</sst>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topLeftCell="P1" workbookViewId="0">
      <selection activeCell="T17" sqref="T17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45727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1.1100000000000001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25">
      <c r="A10" s="8">
        <v>14</v>
      </c>
      <c r="B10" s="8">
        <v>0.12</v>
      </c>
      <c r="C10" s="8">
        <v>3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12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</row>
    <row r="11" spans="1:19" x14ac:dyDescent="0.25">
      <c r="A11" s="8">
        <v>18</v>
      </c>
      <c r="B11" s="8">
        <v>0.18</v>
      </c>
      <c r="C11" s="8">
        <v>2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8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1</v>
      </c>
      <c r="S11" s="8">
        <v>0</v>
      </c>
    </row>
    <row r="12" spans="1:19" x14ac:dyDescent="0.25">
      <c r="A12" s="8">
        <v>22</v>
      </c>
      <c r="B12" s="8">
        <v>0.28999999999999998</v>
      </c>
      <c r="C12" s="8">
        <v>1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7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</row>
    <row r="13" spans="1:19" x14ac:dyDescent="0.25">
      <c r="A13" s="8">
        <v>26</v>
      </c>
      <c r="B13" s="8">
        <v>0.46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6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1:19" x14ac:dyDescent="0.25">
      <c r="A14" s="8">
        <v>30</v>
      </c>
      <c r="B14" s="8">
        <v>0.67</v>
      </c>
      <c r="C14" s="8">
        <v>2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3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25">
      <c r="A15" s="8">
        <v>34</v>
      </c>
      <c r="B15" s="8">
        <v>0.92</v>
      </c>
      <c r="C15" s="8">
        <v>2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8</v>
      </c>
      <c r="J15" s="8">
        <v>1</v>
      </c>
      <c r="K15" s="8">
        <v>0</v>
      </c>
      <c r="L15" s="8">
        <v>1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25">
      <c r="A16" s="8">
        <v>38</v>
      </c>
      <c r="B16" s="8">
        <v>1.21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7</v>
      </c>
      <c r="J16" s="8">
        <v>2</v>
      </c>
      <c r="K16" s="8">
        <v>0</v>
      </c>
      <c r="L16" s="8">
        <v>1</v>
      </c>
      <c r="M16" s="8">
        <v>0</v>
      </c>
      <c r="N16" s="8">
        <v>0</v>
      </c>
      <c r="O16" s="8">
        <v>0</v>
      </c>
      <c r="P16" s="8">
        <v>1</v>
      </c>
      <c r="Q16" s="8">
        <v>0</v>
      </c>
      <c r="R16" s="8">
        <v>0</v>
      </c>
      <c r="S16" s="8">
        <v>1</v>
      </c>
    </row>
    <row r="17" spans="1:19" x14ac:dyDescent="0.25">
      <c r="A17" s="8">
        <v>42</v>
      </c>
      <c r="B17" s="8">
        <v>1.56</v>
      </c>
      <c r="C17" s="8">
        <v>2</v>
      </c>
      <c r="D17" s="8">
        <v>0</v>
      </c>
      <c r="E17" s="8">
        <v>1</v>
      </c>
      <c r="F17" s="8">
        <v>0</v>
      </c>
      <c r="G17" s="8">
        <v>0</v>
      </c>
      <c r="H17" s="8">
        <v>0</v>
      </c>
      <c r="I17" s="8">
        <v>17</v>
      </c>
      <c r="J17" s="8">
        <v>1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2</v>
      </c>
      <c r="D18" s="8">
        <v>0</v>
      </c>
      <c r="E18" s="8">
        <v>0</v>
      </c>
      <c r="F18" s="8">
        <v>4</v>
      </c>
      <c r="G18" s="8">
        <v>0</v>
      </c>
      <c r="H18" s="8">
        <v>0</v>
      </c>
      <c r="I18" s="8">
        <v>13</v>
      </c>
      <c r="J18" s="8">
        <v>2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3</v>
      </c>
      <c r="D19" s="8">
        <v>0</v>
      </c>
      <c r="E19" s="8">
        <v>0</v>
      </c>
      <c r="F19" s="8">
        <v>1</v>
      </c>
      <c r="G19" s="8">
        <v>0</v>
      </c>
      <c r="H19" s="8">
        <v>0</v>
      </c>
      <c r="I19" s="8">
        <v>14</v>
      </c>
      <c r="J19" s="8">
        <v>2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1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10</v>
      </c>
      <c r="J20" s="8">
        <v>1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1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9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1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0</v>
      </c>
      <c r="D22" s="8">
        <v>0</v>
      </c>
      <c r="E22" s="8">
        <v>0</v>
      </c>
      <c r="F22" s="8">
        <v>2</v>
      </c>
      <c r="G22" s="8">
        <v>0</v>
      </c>
      <c r="H22" s="8">
        <v>0</v>
      </c>
      <c r="I22" s="8">
        <v>4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2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0</v>
      </c>
      <c r="D23" s="8">
        <v>0</v>
      </c>
      <c r="E23" s="8">
        <v>0</v>
      </c>
      <c r="F23" s="8">
        <v>1</v>
      </c>
      <c r="G23" s="8">
        <v>0</v>
      </c>
      <c r="H23" s="8">
        <v>0</v>
      </c>
      <c r="I23" s="8">
        <v>4</v>
      </c>
      <c r="J23" s="8">
        <v>1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2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18</v>
      </c>
      <c r="D54" s="12">
        <f t="shared" ref="D54:S54" si="0">SUM(D9:D51)</f>
        <v>0</v>
      </c>
      <c r="E54" s="12">
        <f t="shared" si="0"/>
        <v>1</v>
      </c>
      <c r="F54" s="12">
        <f t="shared" ref="F54:G54" si="1">SUM(F9:F51)</f>
        <v>8</v>
      </c>
      <c r="G54" s="12">
        <f t="shared" si="1"/>
        <v>0</v>
      </c>
      <c r="H54" s="12">
        <f t="shared" si="0"/>
        <v>0</v>
      </c>
      <c r="I54" s="12">
        <f t="shared" si="0"/>
        <v>124</v>
      </c>
      <c r="J54" s="12">
        <f t="shared" si="0"/>
        <v>10</v>
      </c>
      <c r="K54" s="12">
        <f t="shared" si="0"/>
        <v>0</v>
      </c>
      <c r="L54" s="12">
        <f t="shared" si="0"/>
        <v>2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5</v>
      </c>
      <c r="Q54" s="12">
        <f t="shared" si="2"/>
        <v>0</v>
      </c>
      <c r="R54" s="12">
        <f t="shared" si="0"/>
        <v>1</v>
      </c>
      <c r="S54" s="12">
        <f t="shared" si="0"/>
        <v>1</v>
      </c>
      <c r="T54" s="13">
        <f>SUM(C54:S54)</f>
        <v>170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16.2</v>
      </c>
      <c r="D55" s="20">
        <f t="shared" ref="D55:S55" si="3">ROUND(D54/$B$6, 1)</f>
        <v>0</v>
      </c>
      <c r="E55" s="20">
        <f t="shared" si="3"/>
        <v>0.9</v>
      </c>
      <c r="F55" s="20">
        <f t="shared" si="3"/>
        <v>7.2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111.7</v>
      </c>
      <c r="J55" s="20">
        <f t="shared" si="3"/>
        <v>9</v>
      </c>
      <c r="K55" s="20">
        <f t="shared" si="3"/>
        <v>0</v>
      </c>
      <c r="L55" s="20">
        <f t="shared" si="3"/>
        <v>1.8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4.5</v>
      </c>
      <c r="Q55" s="20">
        <f t="shared" si="5"/>
        <v>0</v>
      </c>
      <c r="R55" s="20">
        <f t="shared" si="3"/>
        <v>0.9</v>
      </c>
      <c r="S55" s="20">
        <f t="shared" si="3"/>
        <v>0.9</v>
      </c>
      <c r="T55" s="21">
        <f>ROUND(SUM(C55:S55),0)</f>
        <v>153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1.92</v>
      </c>
      <c r="D56" s="22">
        <f>ROUND('Calcul surface terriere'!D53, 2)</f>
        <v>0</v>
      </c>
      <c r="E56" s="22">
        <f>ROUND('Calcul surface terriere'!E53, 2)</f>
        <v>0.14000000000000001</v>
      </c>
      <c r="F56" s="22">
        <f>ROUND('Calcul surface terriere'!F53, 2)</f>
        <v>1.81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17.98</v>
      </c>
      <c r="J56" s="22">
        <f>ROUND('Calcul surface terriere'!J53, 2)</f>
        <v>1.75</v>
      </c>
      <c r="K56" s="22">
        <f>ROUND('Calcul surface terriere'!K53, 2)</f>
        <v>0</v>
      </c>
      <c r="L56" s="22">
        <f>ROUND('Calcul surface terriere'!L53, 2)</f>
        <v>0.2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1.18</v>
      </c>
      <c r="Q56" s="22">
        <f>ROUND('Calcul surface terriere'!Q53, 2)</f>
        <v>0</v>
      </c>
      <c r="R56" s="22">
        <f>ROUND('Calcul surface terriere'!R53, 2)</f>
        <v>0.03</v>
      </c>
      <c r="S56" s="22">
        <f>ROUND('Calcul surface terriere'!S53, 2)</f>
        <v>0.11</v>
      </c>
      <c r="T56" s="23">
        <f>ROUND('Calcul surface terriere'!T53,1)</f>
        <v>25.1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1.73</v>
      </c>
      <c r="D57" s="22">
        <f>ROUND('Calcul surface terriere'!D54, 2)</f>
        <v>0</v>
      </c>
      <c r="E57" s="22">
        <f>ROUND('Calcul surface terriere'!E54, 2)</f>
        <v>0.12</v>
      </c>
      <c r="F57" s="22">
        <f>ROUND('Calcul surface terriere'!F54, 2)</f>
        <v>1.63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16.2</v>
      </c>
      <c r="J57" s="22">
        <f>ROUND('Calcul surface terriere'!J54, 2)</f>
        <v>1.58</v>
      </c>
      <c r="K57" s="22">
        <f>ROUND('Calcul surface terriere'!K54, 2)</f>
        <v>0</v>
      </c>
      <c r="L57" s="22">
        <f>ROUND('Calcul surface terriere'!L54, 2)</f>
        <v>0.18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1.06</v>
      </c>
      <c r="Q57" s="22">
        <f>ROUND('Calcul surface terriere'!Q54, 2)</f>
        <v>0</v>
      </c>
      <c r="R57" s="22">
        <f>ROUND('Calcul surface terriere'!R54, 2)</f>
        <v>0.02</v>
      </c>
      <c r="S57" s="22">
        <f>ROUND('Calcul surface terriere'!S54, 2)</f>
        <v>0.1</v>
      </c>
      <c r="T57" s="23">
        <f>ROUND('Calcul surface terriere'!T54, 1)</f>
        <v>22.6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8</v>
      </c>
      <c r="D58" s="24">
        <f>ROUND(100 * 'Calcul surface terriere'!D55,0)</f>
        <v>0</v>
      </c>
      <c r="E58" s="24">
        <f>ROUND(100 * 'Calcul surface terriere'!E55,0)</f>
        <v>1</v>
      </c>
      <c r="F58" s="24">
        <f>ROUND(100 * 'Calcul surface terriere'!F55,0)</f>
        <v>7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72</v>
      </c>
      <c r="J58" s="24">
        <f>ROUND(100 * 'Calcul surface terriere'!J55,0)</f>
        <v>7</v>
      </c>
      <c r="K58" s="24">
        <f>ROUND(100 * 'Calcul surface terriere'!K55,0)</f>
        <v>0</v>
      </c>
      <c r="L58" s="24">
        <f>ROUND(100 * 'Calcul surface terriere'!L55,0)</f>
        <v>1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5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21.5</v>
      </c>
      <c r="D59" s="26">
        <f>ROUND('Calcul volume sur pied'!D53, 1)</f>
        <v>0</v>
      </c>
      <c r="E59" s="26">
        <f>ROUND('Calcul volume sur pied'!E53, 1)</f>
        <v>1.6</v>
      </c>
      <c r="F59" s="26">
        <f>ROUND('Calcul volume sur pied'!F53, 1)</f>
        <v>22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210</v>
      </c>
      <c r="J59" s="26">
        <f>ROUND('Calcul volume sur pied'!J53, 1)</f>
        <v>20.6</v>
      </c>
      <c r="K59" s="26">
        <f>ROUND('Calcul volume sur pied'!K53, 1)</f>
        <v>0</v>
      </c>
      <c r="L59" s="26">
        <f>ROUND('Calcul volume sur pied'!L53, 1)</f>
        <v>2.1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14.4</v>
      </c>
      <c r="Q59" s="26">
        <f>ROUND('Calcul volume sur pied'!Q53, 1)</f>
        <v>0</v>
      </c>
      <c r="R59" s="26">
        <f>ROUND('Calcul volume sur pied'!R53, 1)</f>
        <v>0.2</v>
      </c>
      <c r="S59" s="26">
        <f>ROUND('Calcul volume sur pied'!S53, 1)</f>
        <v>1.2</v>
      </c>
      <c r="T59" s="27">
        <f>ROUND('Calcul volume sur pied'!T53, 0)</f>
        <v>294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19.399999999999999</v>
      </c>
      <c r="D60" s="26">
        <f>ROUND('Calcul volume sur pied'!D54, 1)</f>
        <v>0</v>
      </c>
      <c r="E60" s="26">
        <f>ROUND('Calcul volume sur pied'!E54, 1)</f>
        <v>1.4</v>
      </c>
      <c r="F60" s="26">
        <f>ROUND('Calcul volume sur pied'!F54, 1)</f>
        <v>19.899999999999999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189.2</v>
      </c>
      <c r="J60" s="26">
        <f>ROUND('Calcul volume sur pied'!J54, 1)</f>
        <v>18.600000000000001</v>
      </c>
      <c r="K60" s="26">
        <f>ROUND('Calcul volume sur pied'!K54, 1)</f>
        <v>0</v>
      </c>
      <c r="L60" s="26">
        <f>ROUND('Calcul volume sur pied'!L54, 1)</f>
        <v>1.9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13</v>
      </c>
      <c r="Q60" s="26">
        <f>ROUND('Calcul volume sur pied'!Q54, 1)</f>
        <v>0</v>
      </c>
      <c r="R60" s="26">
        <f>ROUND('Calcul volume sur pied'!R54, 1)</f>
        <v>0.2</v>
      </c>
      <c r="S60" s="26">
        <f>ROUND('Calcul volume sur pied'!S54, 1)</f>
        <v>1.1000000000000001</v>
      </c>
      <c r="T60" s="27">
        <f>ROUND('Calcul volume sur pied'!T54, 0)</f>
        <v>265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7</v>
      </c>
      <c r="D61" s="24">
        <f>ROUND(100 * 'Calcul volume sur pied'!D55, 0)</f>
        <v>0</v>
      </c>
      <c r="E61" s="24">
        <f>ROUND(100 * 'Calcul volume sur pied'!E55, 0)</f>
        <v>1</v>
      </c>
      <c r="F61" s="24">
        <f>ROUND(100 * 'Calcul volume sur pied'!F55, 0)</f>
        <v>8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72</v>
      </c>
      <c r="J61" s="24">
        <f>ROUND(100 * 'Calcul volume sur pied'!J55, 0)</f>
        <v>7</v>
      </c>
      <c r="K61" s="24">
        <f>ROUND(100 * 'Calcul volume sur pied'!K55, 0)</f>
        <v>0</v>
      </c>
      <c r="L61" s="24">
        <f>ROUND(100 * 'Calcul volume sur pied'!L55, 0)</f>
        <v>1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5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1.1100000000000001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2.7027027027027026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10.810810810810811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1.8018018018018016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7.2072072072072064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0.9009009009009008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0.9009009009009008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6.3063063063063058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5.4054054054054053</v>
      </c>
      <c r="J13" s="8">
        <f>'Protocole Inventaire'!J13/$B$6</f>
        <v>0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1.8018018018018016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2.7027027027027026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1.8018018018018016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7.2072072072072064</v>
      </c>
      <c r="J15" s="8">
        <f>'Protocole Inventaire'!J15/$B$6</f>
        <v>0.9009009009009008</v>
      </c>
      <c r="K15" s="8">
        <f>'Protocole Inventaire'!K15/$B$6</f>
        <v>0</v>
      </c>
      <c r="L15" s="8">
        <f>'Protocole Inventaire'!L15/$B$6</f>
        <v>0.9009009009009008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6.3063063063063058</v>
      </c>
      <c r="J16" s="8">
        <f>'Protocole Inventaire'!J16/$B$6</f>
        <v>1.8018018018018016</v>
      </c>
      <c r="K16" s="8">
        <f>'Protocole Inventaire'!K16/$B$6</f>
        <v>0</v>
      </c>
      <c r="L16" s="8">
        <f>'Protocole Inventaire'!L16/$B$6</f>
        <v>0.9009009009009008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0.9009009009009008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0.9009009009009008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1.8018018018018016</v>
      </c>
      <c r="D17" s="8">
        <f>'Protocole Inventaire'!D17/$B$6</f>
        <v>0</v>
      </c>
      <c r="E17" s="8">
        <f>'Protocole Inventaire'!E17/$B$6</f>
        <v>0.9009009009009008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15.315315315315313</v>
      </c>
      <c r="J17" s="8">
        <f>'Protocole Inventaire'!J17/$B$6</f>
        <v>0.9009009009009008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1.8018018018018016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3.6036036036036032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11.711711711711711</v>
      </c>
      <c r="J18" s="8">
        <f>'Protocole Inventaire'!J18/$B$6</f>
        <v>1.8018018018018016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2.7027027027027026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0.9009009009009008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12.612612612612612</v>
      </c>
      <c r="J19" s="8">
        <f>'Protocole Inventaire'!J19/$B$6</f>
        <v>1.8018018018018016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0.9009009009009008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9.0090090090090076</v>
      </c>
      <c r="J20" s="8">
        <f>'Protocole Inventaire'!J20/$B$6</f>
        <v>0.9009009009009008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0.9009009009009008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8.108108108108107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0.9009009009009008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1.8018018018018016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3.6036036036036032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1.8018018018018016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0.9009009009009008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3.6036036036036032</v>
      </c>
      <c r="J23" s="8">
        <f>'Protocole Inventaire'!J23/$B$6</f>
        <v>0.9009009009009008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1.8018018018018016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1.1100000000000001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4.6181412007769963E-2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0.18472564803107985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5.0893800988154644E-2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0.20357520395261858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2.5446900494077322E-2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3.8013271108436497E-2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0.26609289775905548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0.3185574950740051</v>
      </c>
      <c r="J13" s="8">
        <f>'Protocole Inventaire'!J13*($A13/200)^2*PI()</f>
        <v>0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0.1413716694115407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0.21205750411731106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0.18158405537749009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0.72633622150996036</v>
      </c>
      <c r="J15" s="8">
        <f>'Protocole Inventaire'!J15*($A15/200)^2*PI()</f>
        <v>9.0792027688745044E-2</v>
      </c>
      <c r="K15" s="8">
        <f>'Protocole Inventaire'!K15*($A15/200)^2*PI()</f>
        <v>0</v>
      </c>
      <c r="L15" s="8">
        <f>'Protocole Inventaire'!L15*($A15/200)^2*PI()</f>
        <v>9.0792027688745044E-2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0.7938804635621407</v>
      </c>
      <c r="J16" s="8">
        <f>'Protocole Inventaire'!J16*($A16/200)^2*PI()</f>
        <v>0.22682298958918307</v>
      </c>
      <c r="K16" s="8">
        <f>'Protocole Inventaire'!K16*($A16/200)^2*PI()</f>
        <v>0</v>
      </c>
      <c r="L16" s="8">
        <f>'Protocole Inventaire'!L16*($A16/200)^2*PI()</f>
        <v>0.11341149479459153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0.11341149479459153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0.11341149479459153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0.27708847204661974</v>
      </c>
      <c r="D17" s="8">
        <f>'Protocole Inventaire'!D17*($A17/200)^2*PI()</f>
        <v>0</v>
      </c>
      <c r="E17" s="8">
        <f>'Protocole Inventaire'!E17*($A17/200)^2*PI()</f>
        <v>0.13854423602330987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2.3552520123962677</v>
      </c>
      <c r="J17" s="8">
        <f>'Protocole Inventaire'!J17*($A17/200)^2*PI()</f>
        <v>0.13854423602330987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0.33238050274980013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0.66476100549960027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2.1604732678737006</v>
      </c>
      <c r="J18" s="8">
        <f>'Protocole Inventaire'!J18*($A18/200)^2*PI()</f>
        <v>0.33238050274980013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0.58904862254808621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0.19634954084936207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2.748893571891069</v>
      </c>
      <c r="J19" s="8">
        <f>'Protocole Inventaire'!J19*($A19/200)^2*PI()</f>
        <v>0.39269908169872414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0.19634954084936207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2.2902210444669593</v>
      </c>
      <c r="J20" s="8">
        <f>'Protocole Inventaire'!J20*($A20/200)^2*PI()</f>
        <v>0.22902210444669593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0.26420794216690158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2.3778714795021143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0.26420794216690158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0.60381410801995827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1.2076282160399165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0.60381410801995827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0.34211943997592853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1.3684777599037141</v>
      </c>
      <c r="J23" s="8">
        <f>'Protocole Inventaire'!J23*($A23/200)^2*PI()</f>
        <v>0.34211943997592853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0.76969020012949918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1.9207697484047994</v>
      </c>
      <c r="D53">
        <f t="shared" ref="D53:S53" si="0">SUM(D9:D51)</f>
        <v>0</v>
      </c>
      <c r="E53">
        <f t="shared" si="0"/>
        <v>0.13854423602330987</v>
      </c>
      <c r="F53">
        <f t="shared" si="0"/>
        <v>1.8070440943448491</v>
      </c>
      <c r="G53">
        <f t="shared" si="0"/>
        <v>0</v>
      </c>
      <c r="H53">
        <f t="shared" si="0"/>
        <v>0</v>
      </c>
      <c r="I53">
        <f t="shared" si="0"/>
        <v>17.983732986209411</v>
      </c>
      <c r="J53">
        <f t="shared" si="0"/>
        <v>1.7523803821723867</v>
      </c>
      <c r="K53">
        <f t="shared" si="0"/>
        <v>0</v>
      </c>
      <c r="L53">
        <f t="shared" si="0"/>
        <v>0.20420352248333656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1.1777830858308134</v>
      </c>
      <c r="Q53">
        <f t="shared" si="0"/>
        <v>0</v>
      </c>
      <c r="R53">
        <f t="shared" si="0"/>
        <v>2.5446900494077322E-2</v>
      </c>
      <c r="S53">
        <f t="shared" si="0"/>
        <v>0.11341149479459153</v>
      </c>
      <c r="T53">
        <f>SUM(C53:S53)</f>
        <v>25.123316450757574</v>
      </c>
    </row>
    <row r="54" spans="1:20" x14ac:dyDescent="0.25">
      <c r="A54" t="s">
        <v>49</v>
      </c>
      <c r="B54" t="s">
        <v>30</v>
      </c>
      <c r="C54">
        <f>C53/$B$6</f>
        <v>1.7304231967610804</v>
      </c>
      <c r="D54">
        <f t="shared" ref="D54:S54" si="1">D53/$B$6</f>
        <v>0</v>
      </c>
      <c r="E54">
        <f t="shared" si="1"/>
        <v>0.1248146270480269</v>
      </c>
      <c r="F54">
        <f t="shared" si="1"/>
        <v>1.627967652562927</v>
      </c>
      <c r="G54">
        <f t="shared" si="1"/>
        <v>0</v>
      </c>
      <c r="H54">
        <f t="shared" si="1"/>
        <v>0</v>
      </c>
      <c r="I54">
        <f t="shared" si="1"/>
        <v>16.201561248837304</v>
      </c>
      <c r="J54">
        <f t="shared" si="1"/>
        <v>1.578721065020168</v>
      </c>
      <c r="K54">
        <f t="shared" si="1"/>
        <v>0</v>
      </c>
      <c r="L54">
        <f t="shared" si="1"/>
        <v>0.18396713737237527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1.0610658430908229</v>
      </c>
      <c r="Q54">
        <f t="shared" si="1"/>
        <v>0</v>
      </c>
      <c r="R54">
        <f t="shared" si="1"/>
        <v>2.2925135580249837E-2</v>
      </c>
      <c r="S54">
        <f t="shared" si="1"/>
        <v>0.10217251783296534</v>
      </c>
      <c r="T54">
        <f>SUM(C54:S54)</f>
        <v>22.633618424105919</v>
      </c>
    </row>
    <row r="55" spans="1:20" x14ac:dyDescent="0.25">
      <c r="A55" t="s">
        <v>49</v>
      </c>
      <c r="B55" t="s">
        <v>50</v>
      </c>
      <c r="C55">
        <f>C54/$T54</f>
        <v>7.6453670126297363E-2</v>
      </c>
      <c r="D55">
        <f t="shared" ref="D55:S55" si="2">D54/$T54</f>
        <v>0</v>
      </c>
      <c r="E55">
        <f t="shared" si="2"/>
        <v>5.5145679629861203E-3</v>
      </c>
      <c r="F55">
        <f t="shared" si="2"/>
        <v>7.1926972614730536E-2</v>
      </c>
      <c r="G55">
        <f t="shared" si="2"/>
        <v>0</v>
      </c>
      <c r="H55">
        <f t="shared" si="2"/>
        <v>0</v>
      </c>
      <c r="I55">
        <f t="shared" si="2"/>
        <v>0.71581843191196703</v>
      </c>
      <c r="J55">
        <f t="shared" si="2"/>
        <v>6.9751156683756421E-2</v>
      </c>
      <c r="K55">
        <f t="shared" si="2"/>
        <v>0</v>
      </c>
      <c r="L55">
        <f t="shared" si="2"/>
        <v>8.1280480180067546E-3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4.6880080030011262E-2</v>
      </c>
      <c r="Q55">
        <f t="shared" si="2"/>
        <v>0</v>
      </c>
      <c r="R55">
        <f t="shared" si="2"/>
        <v>1.012879829936226E-3</v>
      </c>
      <c r="S55">
        <f t="shared" si="2"/>
        <v>4.5141928223083666E-3</v>
      </c>
      <c r="T55">
        <f>SUM(C55:S55)</f>
        <v>1.0000000000000002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1.1100000000000001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0.36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1.44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0.36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1.44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0.18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0.28999999999999998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2.0299999999999998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2.7600000000000002</v>
      </c>
      <c r="J13" s="8">
        <f>'Protocole Inventaire'!J13*$B13</f>
        <v>0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1.34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2.0100000000000002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1.84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7.36</v>
      </c>
      <c r="J15" s="8">
        <f>'Protocole Inventaire'!J15*$B15</f>
        <v>0.92</v>
      </c>
      <c r="K15" s="8">
        <f>'Protocole Inventaire'!K15*$B15</f>
        <v>0</v>
      </c>
      <c r="L15" s="8">
        <f>'Protocole Inventaire'!L15*$B15</f>
        <v>0.92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8.4699999999999989</v>
      </c>
      <c r="J16" s="8">
        <f>'Protocole Inventaire'!J16*$B16</f>
        <v>2.42</v>
      </c>
      <c r="K16" s="8">
        <f>'Protocole Inventaire'!K16*$B16</f>
        <v>0</v>
      </c>
      <c r="L16" s="8">
        <f>'Protocole Inventaire'!L16*$B16</f>
        <v>1.21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1.21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1.21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3.12</v>
      </c>
      <c r="D17" s="8">
        <f>'Protocole Inventaire'!D17*$B17</f>
        <v>0</v>
      </c>
      <c r="E17" s="8">
        <f>'Protocole Inventaire'!E17*$B17</f>
        <v>1.56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26.52</v>
      </c>
      <c r="J17" s="8">
        <f>'Protocole Inventaire'!J17*$B17</f>
        <v>1.56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3.86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7.72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25.09</v>
      </c>
      <c r="J18" s="8">
        <f>'Protocole Inventaire'!J18*$B18</f>
        <v>3.86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7.0500000000000007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2.35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32.9</v>
      </c>
      <c r="J19" s="8">
        <f>'Protocole Inventaire'!J19*$B19</f>
        <v>4.7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2.35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27.9</v>
      </c>
      <c r="J20" s="8">
        <f>'Protocole Inventaire'!J20*$B20</f>
        <v>2.79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3.27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29.43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3.27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7.6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15.2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7.6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4.37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17.48</v>
      </c>
      <c r="J23" s="8">
        <f>'Protocole Inventaire'!J23*$B23</f>
        <v>4.37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9.98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21.49</v>
      </c>
      <c r="D53">
        <f t="shared" ref="D53:S53" si="0">SUM(D9:D51)</f>
        <v>0</v>
      </c>
      <c r="E53">
        <f t="shared" si="0"/>
        <v>1.56</v>
      </c>
      <c r="F53">
        <f t="shared" si="0"/>
        <v>22.040000000000003</v>
      </c>
      <c r="G53">
        <f t="shared" si="0"/>
        <v>0</v>
      </c>
      <c r="H53">
        <f t="shared" si="0"/>
        <v>0</v>
      </c>
      <c r="I53">
        <f t="shared" si="0"/>
        <v>210.01</v>
      </c>
      <c r="J53">
        <f t="shared" si="0"/>
        <v>20.62</v>
      </c>
      <c r="K53">
        <f t="shared" si="0"/>
        <v>0</v>
      </c>
      <c r="L53">
        <f t="shared" si="0"/>
        <v>2.13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14.43</v>
      </c>
      <c r="Q53">
        <f t="shared" si="0"/>
        <v>0</v>
      </c>
      <c r="R53">
        <f t="shared" si="0"/>
        <v>0.18</v>
      </c>
      <c r="S53">
        <f t="shared" si="0"/>
        <v>1.21</v>
      </c>
      <c r="T53">
        <f>SUM(C53:S53)</f>
        <v>293.66999999999996</v>
      </c>
    </row>
    <row r="54" spans="1:20" x14ac:dyDescent="0.25">
      <c r="A54" t="s">
        <v>53</v>
      </c>
      <c r="B54" t="s">
        <v>30</v>
      </c>
      <c r="C54">
        <f>C53/$B$6</f>
        <v>19.360360360360357</v>
      </c>
      <c r="D54">
        <f t="shared" ref="D54:S54" si="1">D53/$B$6</f>
        <v>0</v>
      </c>
      <c r="E54">
        <f t="shared" si="1"/>
        <v>1.4054054054054053</v>
      </c>
      <c r="F54">
        <f t="shared" si="1"/>
        <v>19.855855855855857</v>
      </c>
      <c r="G54">
        <f t="shared" si="1"/>
        <v>0</v>
      </c>
      <c r="H54">
        <f t="shared" si="1"/>
        <v>0</v>
      </c>
      <c r="I54">
        <f t="shared" si="1"/>
        <v>189.19819819819818</v>
      </c>
      <c r="J54">
        <f t="shared" si="1"/>
        <v>18.576576576576574</v>
      </c>
      <c r="K54">
        <f t="shared" si="1"/>
        <v>0</v>
      </c>
      <c r="L54">
        <f t="shared" si="1"/>
        <v>1.9189189189189186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12.999999999999998</v>
      </c>
      <c r="Q54">
        <f t="shared" si="1"/>
        <v>0</v>
      </c>
      <c r="R54">
        <f t="shared" si="1"/>
        <v>0.16216216216216214</v>
      </c>
      <c r="S54">
        <f t="shared" si="1"/>
        <v>1.0900900900900901</v>
      </c>
      <c r="T54">
        <f>SUM(C54:S54)</f>
        <v>264.56756756756755</v>
      </c>
    </row>
    <row r="55" spans="1:20" x14ac:dyDescent="0.25">
      <c r="A55" t="s">
        <v>53</v>
      </c>
      <c r="B55" t="s">
        <v>50</v>
      </c>
      <c r="C55">
        <f>C54/$T54</f>
        <v>7.3177375966220579E-2</v>
      </c>
      <c r="D55">
        <f t="shared" ref="D55:S55" si="2">D54/$T54</f>
        <v>0</v>
      </c>
      <c r="E55">
        <f t="shared" si="2"/>
        <v>5.3120849933598934E-3</v>
      </c>
      <c r="F55">
        <f t="shared" si="2"/>
        <v>7.505022644464876E-2</v>
      </c>
      <c r="G55">
        <f t="shared" si="2"/>
        <v>0</v>
      </c>
      <c r="H55">
        <f t="shared" si="2"/>
        <v>0</v>
      </c>
      <c r="I55">
        <f t="shared" si="2"/>
        <v>0.7151224163176354</v>
      </c>
      <c r="J55">
        <f t="shared" si="2"/>
        <v>7.0214867027616021E-2</v>
      </c>
      <c r="K55">
        <f t="shared" si="2"/>
        <v>0</v>
      </c>
      <c r="L55">
        <f t="shared" si="2"/>
        <v>7.2530391255490852E-3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4.9136786188579015E-2</v>
      </c>
      <c r="Q55">
        <f t="shared" si="2"/>
        <v>0</v>
      </c>
      <c r="R55">
        <f t="shared" si="2"/>
        <v>6.1293288384921848E-4</v>
      </c>
      <c r="S55">
        <f t="shared" si="2"/>
        <v>4.120271052541969E-3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2025-03-13T16:04:24Z</dcterms:modified>
</cp:coreProperties>
</file>