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0\"/>
    </mc:Choice>
  </mc:AlternateContent>
  <bookViews>
    <workbookView xWindow="0" yWindow="0" windowWidth="11580" windowHeight="762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G34" i="6" l="1"/>
  <c r="S34" i="6"/>
  <c r="H34" i="6"/>
  <c r="K34" i="6"/>
  <c r="M34" i="6"/>
  <c r="E34" i="6"/>
  <c r="I34" i="6"/>
  <c r="J34" i="6"/>
  <c r="L34" i="6"/>
  <c r="O34" i="6"/>
  <c r="D34" i="6"/>
  <c r="P34" i="6"/>
  <c r="N34" i="6"/>
  <c r="C34" i="6"/>
  <c r="Q34" i="6"/>
  <c r="F34" i="6"/>
  <c r="R34" i="6"/>
  <c r="C30" i="5"/>
  <c r="O30" i="5"/>
  <c r="E30" i="5"/>
  <c r="Q30" i="5"/>
  <c r="R30" i="5"/>
  <c r="S30" i="5"/>
  <c r="I30" i="5"/>
  <c r="M30" i="5"/>
  <c r="D30" i="5"/>
  <c r="P30" i="5"/>
  <c r="F30" i="5"/>
  <c r="G30" i="5"/>
  <c r="H30" i="5"/>
  <c r="J30" i="5"/>
  <c r="K30" i="5"/>
  <c r="L30" i="5"/>
  <c r="N30" i="5"/>
  <c r="J31" i="6"/>
  <c r="O31" i="6"/>
  <c r="R31" i="6"/>
  <c r="K31" i="6"/>
  <c r="C31" i="6"/>
  <c r="D31" i="6"/>
  <c r="L31" i="6"/>
  <c r="N31" i="6"/>
  <c r="P31" i="6"/>
  <c r="E31" i="6"/>
  <c r="F31" i="6"/>
  <c r="H31" i="6"/>
  <c r="M31" i="6"/>
  <c r="Q31" i="6"/>
  <c r="G31" i="6"/>
  <c r="I31" i="6"/>
  <c r="S31" i="6"/>
  <c r="L33" i="5"/>
  <c r="N33" i="5"/>
  <c r="C33" i="5"/>
  <c r="D33" i="5"/>
  <c r="Q33" i="5"/>
  <c r="R33" i="5"/>
  <c r="M33" i="5"/>
  <c r="P33" i="5"/>
  <c r="E33" i="5"/>
  <c r="F33" i="5"/>
  <c r="S33" i="5"/>
  <c r="I33" i="5"/>
  <c r="J33" i="5"/>
  <c r="O33" i="5"/>
  <c r="G33" i="5"/>
  <c r="H33" i="5"/>
  <c r="K33" i="5"/>
  <c r="C30" i="6"/>
  <c r="O30" i="6"/>
  <c r="R30" i="6"/>
  <c r="G30" i="6"/>
  <c r="J30" i="6"/>
  <c r="D30" i="6"/>
  <c r="P30" i="6"/>
  <c r="S30" i="6"/>
  <c r="L30" i="6"/>
  <c r="N30" i="6"/>
  <c r="E30" i="6"/>
  <c r="Q30" i="6"/>
  <c r="H30" i="6"/>
  <c r="F30" i="6"/>
  <c r="I30" i="6"/>
  <c r="M30" i="6"/>
  <c r="K30" i="6"/>
  <c r="G34" i="5"/>
  <c r="S34" i="5"/>
  <c r="H34" i="5"/>
  <c r="I34" i="5"/>
  <c r="K34" i="5"/>
  <c r="Q34" i="5"/>
  <c r="J34" i="5"/>
  <c r="L34" i="5"/>
  <c r="C34" i="5"/>
  <c r="M34" i="5"/>
  <c r="N34" i="5"/>
  <c r="D34" i="5"/>
  <c r="E34" i="5"/>
  <c r="F34" i="5"/>
  <c r="O34" i="5"/>
  <c r="P34" i="5"/>
  <c r="R34" i="5"/>
  <c r="E32" i="6"/>
  <c r="Q32" i="6"/>
  <c r="R32" i="6"/>
  <c r="I32" i="6"/>
  <c r="N32" i="6"/>
  <c r="P32" i="6"/>
  <c r="F32" i="6"/>
  <c r="L32" i="6"/>
  <c r="G32" i="6"/>
  <c r="S32" i="6"/>
  <c r="H32" i="6"/>
  <c r="J32" i="6"/>
  <c r="M32" i="6"/>
  <c r="O32" i="6"/>
  <c r="K32" i="6"/>
  <c r="C32" i="6"/>
  <c r="D32" i="6"/>
  <c r="J31" i="5"/>
  <c r="M31" i="5"/>
  <c r="C31" i="5"/>
  <c r="Q31" i="5"/>
  <c r="F31" i="5"/>
  <c r="K31" i="5"/>
  <c r="D31" i="5"/>
  <c r="I31" i="5"/>
  <c r="L31" i="5"/>
  <c r="N31" i="5"/>
  <c r="O31" i="5"/>
  <c r="P31" i="5"/>
  <c r="E31" i="5"/>
  <c r="S31" i="5"/>
  <c r="R31" i="5"/>
  <c r="G31" i="5"/>
  <c r="H31" i="5"/>
  <c r="E32" i="5"/>
  <c r="Q32" i="5"/>
  <c r="G32" i="5"/>
  <c r="S32" i="5"/>
  <c r="N32" i="5"/>
  <c r="P32" i="5"/>
  <c r="F32" i="5"/>
  <c r="R32" i="5"/>
  <c r="H32" i="5"/>
  <c r="I32" i="5"/>
  <c r="M32" i="5"/>
  <c r="J32" i="5"/>
  <c r="K32" i="5"/>
  <c r="C32" i="5"/>
  <c r="L32" i="5"/>
  <c r="O32" i="5"/>
  <c r="D32" i="5"/>
  <c r="L33" i="6"/>
  <c r="C33" i="6"/>
  <c r="Q33" i="6"/>
  <c r="J33" i="6"/>
  <c r="M33" i="6"/>
  <c r="O33" i="6"/>
  <c r="P33" i="6"/>
  <c r="E33" i="6"/>
  <c r="N33" i="6"/>
  <c r="R33" i="6"/>
  <c r="S33" i="6"/>
  <c r="K33" i="6"/>
  <c r="D33" i="6"/>
  <c r="F33" i="6"/>
  <c r="H33" i="6"/>
  <c r="G33" i="6"/>
  <c r="I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<sst xmlns="http://schemas.openxmlformats.org/spreadsheetml/2006/main" count="155" uniqueCount="56">
  <si>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</si>
  <si>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</si>
  <si>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</si>
  <si>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</si>
  <si>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</si>
  <si>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</si>
  <si>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</si>
  <si>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</si>
  <si>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</si>
  <si>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</si>
  <si>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</si>
  <si>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</si>
  <si>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</si>
  <si>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</si>
  <si>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</si>
  <si>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</si>
  <si>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</si>
  <si>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</si>
  <si>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</si>
  <si>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</si>
  <si>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</si>
  <si>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</si>
  <si>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</si>
  <si>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</si>
  <si>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</si>
  <si>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</si>
  <si>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</si>
  <si>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</si>
  <si>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</si>
  <si>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</si>
  <si>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</si>
  <si>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</si>
  <si>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</si>
  <si>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</si>
  <si>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</si>
  <si>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</si>
  <si>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</si>
  <si>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</si>
  <si>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</si>
  <si>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</si>
  <si>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</si>
  <si>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</si>
  <si>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</si>
  <si>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</si>
  <si>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</si>
  <si>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</si>
  <si>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</si>
  <si>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</si>
  <si>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</si>
  <si>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</si>
  <si>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</si>
  <si>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</si>
  <si>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</si>
  <si>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</si>
  <si>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VD20 - Les Vaunaises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</si>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</sst>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F26" sqref="F26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40459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1.26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18</v>
      </c>
      <c r="B11" s="8">
        <v>0.18</v>
      </c>
      <c r="C11" s="8">
        <v>40</v>
      </c>
      <c r="D11" s="8">
        <v>14</v>
      </c>
      <c r="E11" s="8">
        <v>14</v>
      </c>
      <c r="F11" s="8"/>
      <c r="G11" s="8">
        <v>1</v>
      </c>
      <c r="H11" s="8"/>
      <c r="I11" s="8">
        <v>35</v>
      </c>
      <c r="J11" s="8">
        <v>10</v>
      </c>
      <c r="K11" s="8">
        <v>25</v>
      </c>
      <c r="L11" s="8"/>
      <c r="M11" s="8"/>
      <c r="N11" s="8"/>
      <c r="O11" s="8"/>
      <c r="P11" s="8"/>
      <c r="Q11" s="8"/>
      <c r="R11" s="8"/>
      <c r="S11" s="8">
        <v>16</v>
      </c>
    </row>
    <row r="12" spans="1:19" x14ac:dyDescent="0.3">
      <c r="A12" s="8">
        <v>22</v>
      </c>
      <c r="B12" s="8">
        <v>0.28999999999999998</v>
      </c>
      <c r="C12" s="8">
        <v>12</v>
      </c>
      <c r="D12" s="8">
        <v>11</v>
      </c>
      <c r="E12" s="8">
        <v>9</v>
      </c>
      <c r="F12" s="8"/>
      <c r="G12" s="8">
        <v>2</v>
      </c>
      <c r="H12" s="8"/>
      <c r="I12" s="8">
        <v>16</v>
      </c>
      <c r="J12" s="8">
        <v>13</v>
      </c>
      <c r="K12" s="8">
        <v>25</v>
      </c>
      <c r="L12" s="8"/>
      <c r="M12" s="8"/>
      <c r="N12" s="8"/>
      <c r="O12" s="8"/>
      <c r="P12" s="8"/>
      <c r="Q12" s="8"/>
      <c r="R12" s="8"/>
      <c r="S12" s="8">
        <v>3</v>
      </c>
    </row>
    <row r="13" spans="1:19" x14ac:dyDescent="0.3">
      <c r="A13" s="8">
        <v>26</v>
      </c>
      <c r="B13" s="8">
        <v>0.46</v>
      </c>
      <c r="C13" s="8">
        <v>13</v>
      </c>
      <c r="D13" s="8">
        <v>7</v>
      </c>
      <c r="E13" s="8">
        <v>12</v>
      </c>
      <c r="F13" s="8"/>
      <c r="G13" s="8"/>
      <c r="H13" s="8"/>
      <c r="I13" s="8">
        <v>11</v>
      </c>
      <c r="J13" s="8">
        <v>9</v>
      </c>
      <c r="K13" s="8">
        <v>19</v>
      </c>
      <c r="L13" s="8"/>
      <c r="M13" s="8"/>
      <c r="N13" s="8"/>
      <c r="O13" s="8"/>
      <c r="P13" s="8"/>
      <c r="Q13" s="8"/>
      <c r="R13" s="8"/>
      <c r="S13" s="8">
        <v>7</v>
      </c>
    </row>
    <row r="14" spans="1:19" x14ac:dyDescent="0.3">
      <c r="A14" s="8">
        <v>30</v>
      </c>
      <c r="B14" s="8">
        <v>0.67</v>
      </c>
      <c r="C14" s="8">
        <v>14</v>
      </c>
      <c r="D14" s="8">
        <v>10</v>
      </c>
      <c r="E14" s="8">
        <v>6</v>
      </c>
      <c r="F14" s="8"/>
      <c r="G14" s="8">
        <v>1</v>
      </c>
      <c r="H14" s="8"/>
      <c r="I14" s="8">
        <v>10</v>
      </c>
      <c r="J14" s="8">
        <v>16</v>
      </c>
      <c r="K14" s="8">
        <v>11</v>
      </c>
      <c r="L14" s="8"/>
      <c r="M14" s="8"/>
      <c r="N14" s="8"/>
      <c r="O14" s="8"/>
      <c r="P14" s="8"/>
      <c r="Q14" s="8"/>
      <c r="R14" s="8"/>
      <c r="S14" s="8">
        <v>9</v>
      </c>
    </row>
    <row r="15" spans="1:19" x14ac:dyDescent="0.3">
      <c r="A15" s="8">
        <v>34</v>
      </c>
      <c r="B15" s="8">
        <v>0.92</v>
      </c>
      <c r="C15" s="8">
        <v>12</v>
      </c>
      <c r="D15" s="8">
        <v>7</v>
      </c>
      <c r="E15" s="8">
        <v>7</v>
      </c>
      <c r="F15" s="8"/>
      <c r="G15" s="8"/>
      <c r="H15" s="8"/>
      <c r="I15" s="8">
        <v>9</v>
      </c>
      <c r="J15" s="8">
        <v>15</v>
      </c>
      <c r="K15" s="8">
        <v>6</v>
      </c>
      <c r="L15" s="8"/>
      <c r="M15" s="8"/>
      <c r="N15" s="8"/>
      <c r="O15" s="8"/>
      <c r="P15" s="8"/>
      <c r="Q15" s="8"/>
      <c r="R15" s="8"/>
      <c r="S15" s="8">
        <v>2</v>
      </c>
    </row>
    <row r="16" spans="1:19" x14ac:dyDescent="0.3">
      <c r="A16" s="8">
        <v>38</v>
      </c>
      <c r="B16" s="8">
        <v>1.21</v>
      </c>
      <c r="C16" s="8">
        <v>6</v>
      </c>
      <c r="D16" s="8">
        <v>5</v>
      </c>
      <c r="E16" s="8">
        <v>6</v>
      </c>
      <c r="F16" s="8"/>
      <c r="G16" s="8"/>
      <c r="H16" s="8"/>
      <c r="I16" s="8">
        <v>9</v>
      </c>
      <c r="J16" s="8">
        <v>7</v>
      </c>
      <c r="K16" s="8">
        <v>4</v>
      </c>
      <c r="L16" s="8"/>
      <c r="M16" s="8"/>
      <c r="N16" s="8"/>
      <c r="O16" s="8"/>
      <c r="P16" s="8"/>
      <c r="Q16" s="8"/>
      <c r="R16" s="8"/>
      <c r="S16" s="8">
        <v>2</v>
      </c>
    </row>
    <row r="17" spans="1:19" x14ac:dyDescent="0.3">
      <c r="A17" s="8">
        <v>42</v>
      </c>
      <c r="B17" s="8">
        <v>1.56</v>
      </c>
      <c r="C17" s="8">
        <v>4</v>
      </c>
      <c r="D17" s="8">
        <v>7</v>
      </c>
      <c r="E17" s="8">
        <v>3</v>
      </c>
      <c r="F17" s="8"/>
      <c r="G17" s="8"/>
      <c r="H17" s="8"/>
      <c r="I17" s="8">
        <v>3</v>
      </c>
      <c r="J17" s="8">
        <v>5</v>
      </c>
      <c r="K17" s="8">
        <v>2</v>
      </c>
      <c r="L17" s="8"/>
      <c r="M17" s="8"/>
      <c r="N17" s="8"/>
      <c r="O17" s="8"/>
      <c r="P17" s="8"/>
      <c r="Q17" s="8"/>
      <c r="R17" s="8"/>
      <c r="S17" s="8">
        <v>4</v>
      </c>
    </row>
    <row r="18" spans="1:19" x14ac:dyDescent="0.3">
      <c r="A18" s="8">
        <v>46</v>
      </c>
      <c r="B18" s="8">
        <v>1.93</v>
      </c>
      <c r="C18" s="8">
        <v>8</v>
      </c>
      <c r="D18" s="8">
        <v>3</v>
      </c>
      <c r="E18" s="8">
        <v>2</v>
      </c>
      <c r="F18" s="8"/>
      <c r="G18" s="8"/>
      <c r="H18" s="8"/>
      <c r="I18" s="8">
        <v>10</v>
      </c>
      <c r="J18" s="8">
        <v>4</v>
      </c>
      <c r="K18" s="8">
        <v>3</v>
      </c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50</v>
      </c>
      <c r="B19" s="8">
        <v>2.35</v>
      </c>
      <c r="C19" s="8">
        <v>2</v>
      </c>
      <c r="D19" s="8">
        <v>5</v>
      </c>
      <c r="E19" s="8">
        <v>1</v>
      </c>
      <c r="F19" s="8"/>
      <c r="G19" s="8"/>
      <c r="H19" s="8"/>
      <c r="I19" s="8">
        <v>6</v>
      </c>
      <c r="J19" s="8">
        <v>1</v>
      </c>
      <c r="K19" s="8"/>
      <c r="L19" s="8"/>
      <c r="M19" s="8"/>
      <c r="N19" s="8"/>
      <c r="O19" s="8"/>
      <c r="P19" s="8"/>
      <c r="Q19" s="8"/>
      <c r="R19" s="8"/>
      <c r="S19" s="8">
        <v>2</v>
      </c>
    </row>
    <row r="20" spans="1:19" x14ac:dyDescent="0.3">
      <c r="A20" s="8">
        <v>54</v>
      </c>
      <c r="B20" s="8">
        <v>2.79</v>
      </c>
      <c r="C20" s="8">
        <v>1</v>
      </c>
      <c r="D20" s="8">
        <v>3</v>
      </c>
      <c r="E20" s="8"/>
      <c r="F20" s="8"/>
      <c r="G20" s="8"/>
      <c r="H20" s="8"/>
      <c r="I20" s="8">
        <v>7</v>
      </c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58</v>
      </c>
      <c r="B21" s="8">
        <v>3.27</v>
      </c>
      <c r="C21" s="8"/>
      <c r="D21" s="8">
        <v>6</v>
      </c>
      <c r="E21" s="8"/>
      <c r="F21" s="8"/>
      <c r="G21" s="8"/>
      <c r="H21" s="8"/>
      <c r="I21" s="8">
        <v>6</v>
      </c>
      <c r="J21" s="8">
        <v>1</v>
      </c>
      <c r="K21" s="8">
        <v>3</v>
      </c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62</v>
      </c>
      <c r="B22" s="8">
        <v>3.8</v>
      </c>
      <c r="C22" s="8">
        <v>3</v>
      </c>
      <c r="D22" s="8">
        <v>4</v>
      </c>
      <c r="E22" s="8"/>
      <c r="F22" s="8"/>
      <c r="G22" s="8"/>
      <c r="H22" s="8"/>
      <c r="I22" s="8">
        <v>6</v>
      </c>
      <c r="J22" s="8"/>
      <c r="K22" s="8">
        <v>3</v>
      </c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66</v>
      </c>
      <c r="B23" s="8">
        <v>4.37</v>
      </c>
      <c r="C23" s="8">
        <v>1</v>
      </c>
      <c r="D23" s="8">
        <v>2</v>
      </c>
      <c r="E23" s="8"/>
      <c r="F23" s="8"/>
      <c r="G23" s="8"/>
      <c r="H23" s="8"/>
      <c r="I23" s="8">
        <v>3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70</v>
      </c>
      <c r="B24" s="8">
        <v>4.99</v>
      </c>
      <c r="C24" s="8"/>
      <c r="D24" s="8">
        <v>3</v>
      </c>
      <c r="E24" s="8"/>
      <c r="F24" s="8"/>
      <c r="G24" s="8"/>
      <c r="H24" s="8"/>
      <c r="I24" s="8">
        <v>3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74</v>
      </c>
      <c r="B25" s="8">
        <v>5.66</v>
      </c>
      <c r="C25" s="8"/>
      <c r="D25" s="8">
        <v>1</v>
      </c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78</v>
      </c>
      <c r="B26" s="8">
        <v>6.34</v>
      </c>
      <c r="C26" s="8">
        <v>1</v>
      </c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>
        <v>1</v>
      </c>
    </row>
    <row r="27" spans="1:19" x14ac:dyDescent="0.3">
      <c r="A27" s="8">
        <v>82</v>
      </c>
      <c r="B27" s="8">
        <v>7.06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86</v>
      </c>
      <c r="B28" s="8">
        <v>7.8049999999999997</v>
      </c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117</v>
      </c>
      <c r="D54" s="12">
        <f t="shared" ref="D54:S54" si="0">SUM(D9:D51)</f>
        <v>92</v>
      </c>
      <c r="E54" s="12">
        <f t="shared" si="0"/>
        <v>60</v>
      </c>
      <c r="F54" s="12">
        <f t="shared" ref="F54:G54" si="1">SUM(F9:F51)</f>
        <v>0</v>
      </c>
      <c r="G54" s="12">
        <f t="shared" si="1"/>
        <v>4</v>
      </c>
      <c r="H54" s="12">
        <f t="shared" si="0"/>
        <v>0</v>
      </c>
      <c r="I54" s="12">
        <f t="shared" si="0"/>
        <v>135</v>
      </c>
      <c r="J54" s="12">
        <f t="shared" si="0"/>
        <v>82</v>
      </c>
      <c r="K54" s="12">
        <f t="shared" si="0"/>
        <v>101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46</v>
      </c>
      <c r="T54" s="13">
        <f>SUM(C54:S54)</f>
        <v>637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92.9</v>
      </c>
      <c r="D55" s="20">
        <f t="shared" ref="D55:S55" si="3">ROUND(D54/$B$6, 1)</f>
        <v>73</v>
      </c>
      <c r="E55" s="20">
        <f t="shared" si="3"/>
        <v>47.6</v>
      </c>
      <c r="F55" s="20">
        <f t="shared" si="3"/>
        <v>0</v>
      </c>
      <c r="G55" s="20">
        <f t="shared" ref="G55" si="4">ROUND(G54/$B$6, 1)</f>
        <v>3.2</v>
      </c>
      <c r="H55" s="20">
        <f t="shared" si="3"/>
        <v>0</v>
      </c>
      <c r="I55" s="20">
        <f t="shared" si="3"/>
        <v>107.1</v>
      </c>
      <c r="J55" s="20">
        <f t="shared" si="3"/>
        <v>65.099999999999994</v>
      </c>
      <c r="K55" s="20">
        <f t="shared" si="3"/>
        <v>80.2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36.5</v>
      </c>
      <c r="T55" s="21">
        <f>ROUND(SUM(C55:S55),0)</f>
        <v>506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9.15</v>
      </c>
      <c r="D56" s="22">
        <f>ROUND('Calcul surface terriere'!D53, 2)</f>
        <v>13.32</v>
      </c>
      <c r="E56" s="22">
        <f>ROUND('Calcul surface terriere'!E53, 2)</f>
        <v>4.0199999999999996</v>
      </c>
      <c r="F56" s="22">
        <f>ROUND('Calcul surface terriere'!F53, 2)</f>
        <v>0</v>
      </c>
      <c r="G56" s="22">
        <f>ROUND('Calcul surface terriere'!G53, 2)</f>
        <v>0.17</v>
      </c>
      <c r="H56" s="22">
        <f>ROUND('Calcul surface terriere'!H53, 2)</f>
        <v>0</v>
      </c>
      <c r="I56" s="22">
        <f>ROUND('Calcul surface terriere'!I53, 2)</f>
        <v>15.49</v>
      </c>
      <c r="J56" s="22">
        <f>ROUND('Calcul surface terriere'!J53, 2)</f>
        <v>6.56</v>
      </c>
      <c r="K56" s="22">
        <f>ROUND('Calcul surface terriere'!K53, 2)</f>
        <v>6.85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3.36</v>
      </c>
      <c r="T56" s="23">
        <f>ROUND('Calcul surface terriere'!T53,1)</f>
        <v>58.9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7.27</v>
      </c>
      <c r="D57" s="22">
        <f>ROUND('Calcul surface terriere'!D54, 2)</f>
        <v>10.57</v>
      </c>
      <c r="E57" s="22">
        <f>ROUND('Calcul surface terriere'!E54, 2)</f>
        <v>3.19</v>
      </c>
      <c r="F57" s="22">
        <f>ROUND('Calcul surface terriere'!F54, 2)</f>
        <v>0</v>
      </c>
      <c r="G57" s="22">
        <f>ROUND('Calcul surface terriere'!G54, 2)</f>
        <v>0.14000000000000001</v>
      </c>
      <c r="H57" s="22">
        <f>ROUND('Calcul surface terriere'!H54, 2)</f>
        <v>0</v>
      </c>
      <c r="I57" s="22">
        <f>ROUND('Calcul surface terriere'!I54, 2)</f>
        <v>12.3</v>
      </c>
      <c r="J57" s="22">
        <f>ROUND('Calcul surface terriere'!J54, 2)</f>
        <v>5.21</v>
      </c>
      <c r="K57" s="22">
        <f>ROUND('Calcul surface terriere'!K54, 2)</f>
        <v>5.43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2.67</v>
      </c>
      <c r="T57" s="23">
        <f>ROUND('Calcul surface terriere'!T54, 1)</f>
        <v>46.8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16</v>
      </c>
      <c r="D58" s="24">
        <f>ROUND(100 * 'Calcul surface terriere'!D55,0)</f>
        <v>23</v>
      </c>
      <c r="E58" s="24">
        <f>ROUND(100 * 'Calcul surface terriere'!E55,0)</f>
        <v>7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26</v>
      </c>
      <c r="J58" s="24">
        <f>ROUND(100 * 'Calcul surface terriere'!J55,0)</f>
        <v>11</v>
      </c>
      <c r="K58" s="24">
        <f>ROUND(100 * 'Calcul surface terriere'!K55,0)</f>
        <v>12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6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95.6</v>
      </c>
      <c r="D59" s="26">
        <f>ROUND('Calcul volume sur pied'!D53, 1)</f>
        <v>156.69999999999999</v>
      </c>
      <c r="E59" s="26">
        <f>ROUND('Calcul volume sur pied'!E53, 1)</f>
        <v>39.299999999999997</v>
      </c>
      <c r="F59" s="26">
        <f>ROUND('Calcul volume sur pied'!F53, 1)</f>
        <v>0</v>
      </c>
      <c r="G59" s="26">
        <f>ROUND('Calcul volume sur pied'!G53, 1)</f>
        <v>1.4</v>
      </c>
      <c r="H59" s="26">
        <f>ROUND('Calcul volume sur pied'!H53, 1)</f>
        <v>0</v>
      </c>
      <c r="I59" s="26">
        <f>ROUND('Calcul volume sur pied'!I53, 1)</f>
        <v>175.6</v>
      </c>
      <c r="J59" s="26">
        <f>ROUND('Calcul volume sur pied'!J53, 1)</f>
        <v>66.599999999999994</v>
      </c>
      <c r="K59" s="26">
        <f>ROUND('Calcul volume sur pied'!K53, 1)</f>
        <v>68.3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34.5</v>
      </c>
      <c r="T59" s="27">
        <f>ROUND('Calcul volume sur pied'!T53, 0)</f>
        <v>638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75.900000000000006</v>
      </c>
      <c r="D60" s="26">
        <f>ROUND('Calcul volume sur pied'!D54, 1)</f>
        <v>124.4</v>
      </c>
      <c r="E60" s="26">
        <f>ROUND('Calcul volume sur pied'!E54, 1)</f>
        <v>31.2</v>
      </c>
      <c r="F60" s="26">
        <f>ROUND('Calcul volume sur pied'!F54, 1)</f>
        <v>0</v>
      </c>
      <c r="G60" s="26">
        <f>ROUND('Calcul volume sur pied'!G54, 1)</f>
        <v>1.1000000000000001</v>
      </c>
      <c r="H60" s="26">
        <f>ROUND('Calcul volume sur pied'!H54, 1)</f>
        <v>0</v>
      </c>
      <c r="I60" s="26">
        <f>ROUND('Calcul volume sur pied'!I54, 1)</f>
        <v>139.4</v>
      </c>
      <c r="J60" s="26">
        <f>ROUND('Calcul volume sur pied'!J54, 1)</f>
        <v>52.9</v>
      </c>
      <c r="K60" s="26">
        <f>ROUND('Calcul volume sur pied'!K54, 1)</f>
        <v>54.2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27.4</v>
      </c>
      <c r="T60" s="27">
        <f>ROUND('Calcul volume sur pied'!T54, 0)</f>
        <v>506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15</v>
      </c>
      <c r="D61" s="24">
        <f>ROUND(100 * 'Calcul volume sur pied'!D55, 0)</f>
        <v>25</v>
      </c>
      <c r="E61" s="24">
        <f>ROUND(100 * 'Calcul volume sur pied'!E55, 0)</f>
        <v>6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28</v>
      </c>
      <c r="J61" s="24">
        <f>ROUND(100 * 'Calcul volume sur pied'!J55, 0)</f>
        <v>10</v>
      </c>
      <c r="K61" s="24">
        <f>ROUND(100 * 'Calcul volume sur pied'!K55, 0)</f>
        <v>11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5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1.26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31.746031746031747</v>
      </c>
      <c r="D11" s="8">
        <f>'Protocole Inventaire'!D11/$B$6</f>
        <v>11.111111111111111</v>
      </c>
      <c r="E11" s="8">
        <f>'Protocole Inventaire'!E11/$B$6</f>
        <v>11.111111111111111</v>
      </c>
      <c r="F11" s="8">
        <f>'Protocole Inventaire'!F11/$B$6</f>
        <v>0</v>
      </c>
      <c r="G11" s="8">
        <f>'Protocole Inventaire'!G11/$B$6</f>
        <v>0.79365079365079361</v>
      </c>
      <c r="H11" s="8">
        <f>'Protocole Inventaire'!H11/$B$6</f>
        <v>0</v>
      </c>
      <c r="I11" s="8">
        <f>'Protocole Inventaire'!I11/$B$6</f>
        <v>27.777777777777779</v>
      </c>
      <c r="J11" s="8">
        <f>'Protocole Inventaire'!J11/$B$6</f>
        <v>7.9365079365079367</v>
      </c>
      <c r="K11" s="8">
        <f>'Protocole Inventaire'!K11/$B$6</f>
        <v>19.841269841269842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12.698412698412698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9.5238095238095237</v>
      </c>
      <c r="D12" s="8">
        <f>'Protocole Inventaire'!D12/$B$6</f>
        <v>8.7301587301587293</v>
      </c>
      <c r="E12" s="8">
        <f>'Protocole Inventaire'!E12/$B$6</f>
        <v>7.1428571428571432</v>
      </c>
      <c r="F12" s="8">
        <f>'Protocole Inventaire'!F12/$B$6</f>
        <v>0</v>
      </c>
      <c r="G12" s="8">
        <f>'Protocole Inventaire'!G12/$B$6</f>
        <v>1.5873015873015872</v>
      </c>
      <c r="H12" s="8">
        <f>'Protocole Inventaire'!H12/$B$6</f>
        <v>0</v>
      </c>
      <c r="I12" s="8">
        <f>'Protocole Inventaire'!I12/$B$6</f>
        <v>12.698412698412698</v>
      </c>
      <c r="J12" s="8">
        <f>'Protocole Inventaire'!J12/$B$6</f>
        <v>10.317460317460318</v>
      </c>
      <c r="K12" s="8">
        <f>'Protocole Inventaire'!K12/$B$6</f>
        <v>19.841269841269842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2.3809523809523809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10.317460317460318</v>
      </c>
      <c r="D13" s="8">
        <f>'Protocole Inventaire'!D13/$B$6</f>
        <v>5.5555555555555554</v>
      </c>
      <c r="E13" s="8">
        <f>'Protocole Inventaire'!E13/$B$6</f>
        <v>9.5238095238095237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8.7301587301587293</v>
      </c>
      <c r="J13" s="8">
        <f>'Protocole Inventaire'!J13/$B$6</f>
        <v>7.1428571428571432</v>
      </c>
      <c r="K13" s="8">
        <f>'Protocole Inventaire'!K13/$B$6</f>
        <v>15.079365079365079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5.5555555555555554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11.111111111111111</v>
      </c>
      <c r="D14" s="8">
        <f>'Protocole Inventaire'!D14/$B$6</f>
        <v>7.9365079365079367</v>
      </c>
      <c r="E14" s="8">
        <f>'Protocole Inventaire'!E14/$B$6</f>
        <v>4.7619047619047619</v>
      </c>
      <c r="F14" s="8">
        <f>'Protocole Inventaire'!F14/$B$6</f>
        <v>0</v>
      </c>
      <c r="G14" s="8">
        <f>'Protocole Inventaire'!G14/$B$6</f>
        <v>0.79365079365079361</v>
      </c>
      <c r="H14" s="8">
        <f>'Protocole Inventaire'!H14/$B$6</f>
        <v>0</v>
      </c>
      <c r="I14" s="8">
        <f>'Protocole Inventaire'!I14/$B$6</f>
        <v>7.9365079365079367</v>
      </c>
      <c r="J14" s="8">
        <f>'Protocole Inventaire'!J14/$B$6</f>
        <v>12.698412698412698</v>
      </c>
      <c r="K14" s="8">
        <f>'Protocole Inventaire'!K14/$B$6</f>
        <v>8.7301587301587293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7.1428571428571432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9.5238095238095237</v>
      </c>
      <c r="D15" s="8">
        <f>'Protocole Inventaire'!D15/$B$6</f>
        <v>5.5555555555555554</v>
      </c>
      <c r="E15" s="8">
        <f>'Protocole Inventaire'!E15/$B$6</f>
        <v>5.5555555555555554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7.1428571428571432</v>
      </c>
      <c r="J15" s="8">
        <f>'Protocole Inventaire'!J15/$B$6</f>
        <v>11.904761904761905</v>
      </c>
      <c r="K15" s="8">
        <f>'Protocole Inventaire'!K15/$B$6</f>
        <v>4.7619047619047619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1.5873015873015872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4.7619047619047619</v>
      </c>
      <c r="D16" s="8">
        <f>'Protocole Inventaire'!D16/$B$6</f>
        <v>3.9682539682539684</v>
      </c>
      <c r="E16" s="8">
        <f>'Protocole Inventaire'!E16/$B$6</f>
        <v>4.7619047619047619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7.1428571428571432</v>
      </c>
      <c r="J16" s="8">
        <f>'Protocole Inventaire'!J16/$B$6</f>
        <v>5.5555555555555554</v>
      </c>
      <c r="K16" s="8">
        <f>'Protocole Inventaire'!K16/$B$6</f>
        <v>3.1746031746031744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1.5873015873015872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3.1746031746031744</v>
      </c>
      <c r="D17" s="8">
        <f>'Protocole Inventaire'!D17/$B$6</f>
        <v>5.5555555555555554</v>
      </c>
      <c r="E17" s="8">
        <f>'Protocole Inventaire'!E17/$B$6</f>
        <v>2.3809523809523809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2.3809523809523809</v>
      </c>
      <c r="J17" s="8">
        <f>'Protocole Inventaire'!J17/$B$6</f>
        <v>3.9682539682539684</v>
      </c>
      <c r="K17" s="8">
        <f>'Protocole Inventaire'!K17/$B$6</f>
        <v>1.5873015873015872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3.1746031746031744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6.3492063492063489</v>
      </c>
      <c r="D18" s="8">
        <f>'Protocole Inventaire'!D18/$B$6</f>
        <v>2.3809523809523809</v>
      </c>
      <c r="E18" s="8">
        <f>'Protocole Inventaire'!E18/$B$6</f>
        <v>1.5873015873015872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7.9365079365079367</v>
      </c>
      <c r="J18" s="8">
        <f>'Protocole Inventaire'!J18/$B$6</f>
        <v>3.1746031746031744</v>
      </c>
      <c r="K18" s="8">
        <f>'Protocole Inventaire'!K18/$B$6</f>
        <v>2.3809523809523809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1.5873015873015872</v>
      </c>
      <c r="D19" s="8">
        <f>'Protocole Inventaire'!D19/$B$6</f>
        <v>3.9682539682539684</v>
      </c>
      <c r="E19" s="8">
        <f>'Protocole Inventaire'!E19/$B$6</f>
        <v>0.79365079365079361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4.7619047619047619</v>
      </c>
      <c r="J19" s="8">
        <f>'Protocole Inventaire'!J19/$B$6</f>
        <v>0.79365079365079361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1.5873015873015872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0.79365079365079361</v>
      </c>
      <c r="D20" s="8">
        <f>'Protocole Inventaire'!D20/$B$6</f>
        <v>2.3809523809523809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5.5555555555555554</v>
      </c>
      <c r="J20" s="8">
        <f>'Protocole Inventaire'!J20/$B$6</f>
        <v>0.79365079365079361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4.7619047619047619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4.7619047619047619</v>
      </c>
      <c r="J21" s="8">
        <f>'Protocole Inventaire'!J21/$B$6</f>
        <v>0.79365079365079361</v>
      </c>
      <c r="K21" s="8">
        <f>'Protocole Inventaire'!K21/$B$6</f>
        <v>2.3809523809523809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2.3809523809523809</v>
      </c>
      <c r="D22" s="8">
        <f>'Protocole Inventaire'!D22/$B$6</f>
        <v>3.1746031746031744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4.7619047619047619</v>
      </c>
      <c r="J22" s="8">
        <f>'Protocole Inventaire'!J22/$B$6</f>
        <v>0</v>
      </c>
      <c r="K22" s="8">
        <f>'Protocole Inventaire'!K22/$B$6</f>
        <v>2.3809523809523809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0.79365079365079361</v>
      </c>
      <c r="D23" s="8">
        <f>'Protocole Inventaire'!D23/$B$6</f>
        <v>1.5873015873015872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2.3809523809523809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2.3809523809523809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2.3809523809523809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0.79365079365079361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0.79365079365079361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0.79365079365079361</v>
      </c>
      <c r="D26" s="8">
        <f>'Protocole Inventaire'!D26/$B$6</f>
        <v>1.5873015873015872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0.79365079365079361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0.79365079365079361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0.79365079365079361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1.26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1.0178760197630927</v>
      </c>
      <c r="D11" s="8">
        <f>'Protocole Inventaire'!D11*($A11/200)^2*PI()</f>
        <v>0.35625660691708255</v>
      </c>
      <c r="E11" s="8">
        <f>'Protocole Inventaire'!E11*($A11/200)^2*PI()</f>
        <v>0.35625660691708255</v>
      </c>
      <c r="F11" s="8">
        <f>'Protocole Inventaire'!F11*($A11/200)^2*PI()</f>
        <v>0</v>
      </c>
      <c r="G11" s="8">
        <f>'Protocole Inventaire'!G11*($A11/200)^2*PI()</f>
        <v>2.5446900494077322E-2</v>
      </c>
      <c r="H11" s="8">
        <f>'Protocole Inventaire'!H11*($A11/200)^2*PI()</f>
        <v>0</v>
      </c>
      <c r="I11" s="8">
        <f>'Protocole Inventaire'!I11*($A11/200)^2*PI()</f>
        <v>0.89064151729270624</v>
      </c>
      <c r="J11" s="8">
        <f>'Protocole Inventaire'!J11*($A11/200)^2*PI()</f>
        <v>0.25446900494077318</v>
      </c>
      <c r="K11" s="8">
        <f>'Protocole Inventaire'!K11*($A11/200)^2*PI()</f>
        <v>0.63617251235193306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0.40715040790523715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0.45615925330123797</v>
      </c>
      <c r="D12" s="8">
        <f>'Protocole Inventaire'!D12*($A12/200)^2*PI()</f>
        <v>0.41814598219280147</v>
      </c>
      <c r="E12" s="8">
        <f>'Protocole Inventaire'!E12*($A12/200)^2*PI()</f>
        <v>0.34211943997592847</v>
      </c>
      <c r="F12" s="8">
        <f>'Protocole Inventaire'!F12*($A12/200)^2*PI()</f>
        <v>0</v>
      </c>
      <c r="G12" s="8">
        <f>'Protocole Inventaire'!G12*($A12/200)^2*PI()</f>
        <v>7.6026542216872994E-2</v>
      </c>
      <c r="H12" s="8">
        <f>'Protocole Inventaire'!H12*($A12/200)^2*PI()</f>
        <v>0</v>
      </c>
      <c r="I12" s="8">
        <f>'Protocole Inventaire'!I12*($A12/200)^2*PI()</f>
        <v>0.60821233773498395</v>
      </c>
      <c r="J12" s="8">
        <f>'Protocole Inventaire'!J12*($A12/200)^2*PI()</f>
        <v>0.49417252440967446</v>
      </c>
      <c r="K12" s="8">
        <f>'Protocole Inventaire'!K12*($A12/200)^2*PI()</f>
        <v>0.95033177771091237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0.11403981332530949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0.69020790599367765</v>
      </c>
      <c r="D13" s="8">
        <f>'Protocole Inventaire'!D13*($A13/200)^2*PI()</f>
        <v>0.3716504109196726</v>
      </c>
      <c r="E13" s="8">
        <f>'Protocole Inventaire'!E13*($A13/200)^2*PI()</f>
        <v>0.63711499014801021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0.58402207430234254</v>
      </c>
      <c r="J13" s="8">
        <f>'Protocole Inventaire'!J13*($A13/200)^2*PI()</f>
        <v>0.4778362426110076</v>
      </c>
      <c r="K13" s="8">
        <f>'Protocole Inventaire'!K13*($A13/200)^2*PI()</f>
        <v>1.0087654010676828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0.3716504109196726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0.98960168588078479</v>
      </c>
      <c r="D14" s="8">
        <f>'Protocole Inventaire'!D14*($A14/200)^2*PI()</f>
        <v>0.70685834705770334</v>
      </c>
      <c r="E14" s="8">
        <f>'Protocole Inventaire'!E14*($A14/200)^2*PI()</f>
        <v>0.42411500823462212</v>
      </c>
      <c r="F14" s="8">
        <f>'Protocole Inventaire'!F14*($A14/200)^2*PI()</f>
        <v>0</v>
      </c>
      <c r="G14" s="8">
        <f>'Protocole Inventaire'!G14*($A14/200)^2*PI()</f>
        <v>7.0685834705770348E-2</v>
      </c>
      <c r="H14" s="8">
        <f>'Protocole Inventaire'!H14*($A14/200)^2*PI()</f>
        <v>0</v>
      </c>
      <c r="I14" s="8">
        <f>'Protocole Inventaire'!I14*($A14/200)^2*PI()</f>
        <v>0.70685834705770334</v>
      </c>
      <c r="J14" s="8">
        <f>'Protocole Inventaire'!J14*($A14/200)^2*PI()</f>
        <v>1.1309733552923256</v>
      </c>
      <c r="K14" s="8">
        <f>'Protocole Inventaire'!K14*($A14/200)^2*PI()</f>
        <v>0.77754418176347384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0.63617251235193306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1.0895043322649405</v>
      </c>
      <c r="D15" s="8">
        <f>'Protocole Inventaire'!D15*($A15/200)^2*PI()</f>
        <v>0.6355441938212153</v>
      </c>
      <c r="E15" s="8">
        <f>'Protocole Inventaire'!E15*($A15/200)^2*PI()</f>
        <v>0.6355441938212153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0.8171282491987053</v>
      </c>
      <c r="J15" s="8">
        <f>'Protocole Inventaire'!J15*($A15/200)^2*PI()</f>
        <v>1.3618804153311757</v>
      </c>
      <c r="K15" s="8">
        <f>'Protocole Inventaire'!K15*($A15/200)^2*PI()</f>
        <v>0.54475216613247024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0.18158405537749009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0.68046896876754925</v>
      </c>
      <c r="D16" s="8">
        <f>'Protocole Inventaire'!D16*($A16/200)^2*PI()</f>
        <v>0.56705747397295769</v>
      </c>
      <c r="E16" s="8">
        <f>'Protocole Inventaire'!E16*($A16/200)^2*PI()</f>
        <v>0.68046896876754925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1.0207034531513239</v>
      </c>
      <c r="J16" s="8">
        <f>'Protocole Inventaire'!J16*($A16/200)^2*PI()</f>
        <v>0.7938804635621407</v>
      </c>
      <c r="K16" s="8">
        <f>'Protocole Inventaire'!K16*($A16/200)^2*PI()</f>
        <v>0.45364597917836613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0.22682298958918307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0.55417694409323948</v>
      </c>
      <c r="D17" s="8">
        <f>'Protocole Inventaire'!D17*($A17/200)^2*PI()</f>
        <v>0.96980965216316906</v>
      </c>
      <c r="E17" s="8">
        <f>'Protocole Inventaire'!E17*($A17/200)^2*PI()</f>
        <v>0.41563270806992952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0.69272118011654926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0.55417694409323948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1.3295220109992005</v>
      </c>
      <c r="D18" s="8">
        <f>'Protocole Inventaire'!D18*($A18/200)^2*PI()</f>
        <v>0.4985707541247002</v>
      </c>
      <c r="E18" s="8">
        <f>'Protocole Inventaire'!E18*($A18/200)^2*PI()</f>
        <v>0.33238050274980013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1.6619025137490007</v>
      </c>
      <c r="J18" s="8">
        <f>'Protocole Inventaire'!J18*($A18/200)^2*PI()</f>
        <v>0.66476100549960027</v>
      </c>
      <c r="K18" s="8">
        <f>'Protocole Inventaire'!K18*($A18/200)^2*PI()</f>
        <v>0.4985707541247002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0.98174770424681035</v>
      </c>
      <c r="E19" s="8">
        <f>'Protocole Inventaire'!E19*($A19/200)^2*PI()</f>
        <v>0.19634954084936207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1.1780972450961724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0.39269908169872414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0.22902210444669593</v>
      </c>
      <c r="D20" s="8">
        <f>'Protocole Inventaire'!D20*($A20/200)^2*PI()</f>
        <v>0.68706631334008772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1.6031547311268717</v>
      </c>
      <c r="J20" s="8">
        <f>'Protocole Inventaire'!J20*($A20/200)^2*PI()</f>
        <v>0.22902210444669593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1.5852476530014095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1.5852476530014095</v>
      </c>
      <c r="J21" s="8">
        <f>'Protocole Inventaire'!J21*($A21/200)^2*PI()</f>
        <v>0.26420794216690158</v>
      </c>
      <c r="K21" s="8">
        <f>'Protocole Inventaire'!K21*($A21/200)^2*PI()</f>
        <v>0.79262382650070473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0.90572116202993735</v>
      </c>
      <c r="D22" s="8">
        <f>'Protocole Inventaire'!D22*($A22/200)^2*PI()</f>
        <v>1.2076282160399165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1.8114423240598747</v>
      </c>
      <c r="J22" s="8">
        <f>'Protocole Inventaire'!J22*($A22/200)^2*PI()</f>
        <v>0</v>
      </c>
      <c r="K22" s="8">
        <f>'Protocole Inventaire'!K22*($A22/200)^2*PI()</f>
        <v>0.90572116202993735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0.68423887995185706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1.0263583199277855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1.1545353001942489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1.1545353001942489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0.9556724852220152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0.4778362426110076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9.1549151518260139</v>
      </c>
      <c r="D53">
        <f t="shared" ref="D53:S53" si="0">SUM(D9:D51)</f>
        <v>13.319096214159289</v>
      </c>
      <c r="E53">
        <f t="shared" si="0"/>
        <v>4.0199819595334993</v>
      </c>
      <c r="F53">
        <f t="shared" si="0"/>
        <v>0</v>
      </c>
      <c r="G53">
        <f t="shared" si="0"/>
        <v>0.17215927741672066</v>
      </c>
      <c r="H53">
        <f t="shared" si="0"/>
        <v>0</v>
      </c>
      <c r="I53">
        <f t="shared" si="0"/>
        <v>15.494020808239501</v>
      </c>
      <c r="J53">
        <f t="shared" si="0"/>
        <v>6.5602737792262067</v>
      </c>
      <c r="K53">
        <f t="shared" si="0"/>
        <v>6.8452162329068011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3.3621324578717968</v>
      </c>
      <c r="T53">
        <f>SUM(C53:S53)</f>
        <v>58.927795881179826</v>
      </c>
    </row>
    <row r="54" spans="1:20" x14ac:dyDescent="0.3">
      <c r="A54" t="s">
        <v>49</v>
      </c>
      <c r="B54" t="s">
        <v>30</v>
      </c>
      <c r="C54">
        <f>C53/$B$6</f>
        <v>7.2658056760523921</v>
      </c>
      <c r="D54">
        <f t="shared" ref="D54:S54" si="1">D53/$B$6</f>
        <v>10.5707112810788</v>
      </c>
      <c r="E54">
        <f t="shared" si="1"/>
        <v>3.1904618726456344</v>
      </c>
      <c r="F54">
        <f t="shared" si="1"/>
        <v>0</v>
      </c>
      <c r="G54">
        <f t="shared" si="1"/>
        <v>0.13663434715612752</v>
      </c>
      <c r="H54">
        <f t="shared" si="1"/>
        <v>0</v>
      </c>
      <c r="I54">
        <f t="shared" si="1"/>
        <v>12.296841911301192</v>
      </c>
      <c r="J54">
        <f t="shared" si="1"/>
        <v>5.2065664914493706</v>
      </c>
      <c r="K54">
        <f t="shared" si="1"/>
        <v>5.4327112959577786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2.6683590935490451</v>
      </c>
      <c r="T54">
        <f>SUM(C54:S54)</f>
        <v>46.768091969190344</v>
      </c>
    </row>
    <row r="55" spans="1:20" x14ac:dyDescent="0.3">
      <c r="A55" t="s">
        <v>49</v>
      </c>
      <c r="B55" t="s">
        <v>50</v>
      </c>
      <c r="C55">
        <f>C54/$T54</f>
        <v>0.15535818054837311</v>
      </c>
      <c r="D55">
        <f t="shared" ref="D55:S55" si="2">D54/$T54</f>
        <v>0.22602400132215192</v>
      </c>
      <c r="E55">
        <f t="shared" si="2"/>
        <v>6.8218773490854215E-2</v>
      </c>
      <c r="F55">
        <f t="shared" si="2"/>
        <v>0</v>
      </c>
      <c r="G55">
        <f t="shared" si="2"/>
        <v>2.921529217957808E-3</v>
      </c>
      <c r="H55">
        <f t="shared" si="2"/>
        <v>0</v>
      </c>
      <c r="I55">
        <f t="shared" si="2"/>
        <v>0.26293229835850573</v>
      </c>
      <c r="J55">
        <f t="shared" si="2"/>
        <v>0.11132732322882291</v>
      </c>
      <c r="K55">
        <f t="shared" si="2"/>
        <v>0.11616277396000491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5.7055119873329313E-2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1.26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7.1999999999999993</v>
      </c>
      <c r="D11" s="8">
        <f>'Protocole Inventaire'!D11*$B11</f>
        <v>2.52</v>
      </c>
      <c r="E11" s="8">
        <f>'Protocole Inventaire'!E11*$B11</f>
        <v>2.52</v>
      </c>
      <c r="F11" s="8">
        <f>'Protocole Inventaire'!F11*$B11</f>
        <v>0</v>
      </c>
      <c r="G11" s="8">
        <f>'Protocole Inventaire'!G11*$B11</f>
        <v>0.18</v>
      </c>
      <c r="H11" s="8">
        <f>'Protocole Inventaire'!H11*$B11</f>
        <v>0</v>
      </c>
      <c r="I11" s="8">
        <f>'Protocole Inventaire'!I11*$B11</f>
        <v>6.3</v>
      </c>
      <c r="J11" s="8">
        <f>'Protocole Inventaire'!J11*$B11</f>
        <v>1.7999999999999998</v>
      </c>
      <c r="K11" s="8">
        <f>'Protocole Inventaire'!K11*$B11</f>
        <v>4.5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2.88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3.4799999999999995</v>
      </c>
      <c r="D12" s="8">
        <f>'Protocole Inventaire'!D12*$B12</f>
        <v>3.19</v>
      </c>
      <c r="E12" s="8">
        <f>'Protocole Inventaire'!E12*$B12</f>
        <v>2.61</v>
      </c>
      <c r="F12" s="8">
        <f>'Protocole Inventaire'!F12*$B12</f>
        <v>0</v>
      </c>
      <c r="G12" s="8">
        <f>'Protocole Inventaire'!G12*$B12</f>
        <v>0.57999999999999996</v>
      </c>
      <c r="H12" s="8">
        <f>'Protocole Inventaire'!H12*$B12</f>
        <v>0</v>
      </c>
      <c r="I12" s="8">
        <f>'Protocole Inventaire'!I12*$B12</f>
        <v>4.6399999999999997</v>
      </c>
      <c r="J12" s="8">
        <f>'Protocole Inventaire'!J12*$B12</f>
        <v>3.7699999999999996</v>
      </c>
      <c r="K12" s="8">
        <f>'Protocole Inventaire'!K12*$B12</f>
        <v>7.2499999999999991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0.86999999999999988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5.98</v>
      </c>
      <c r="D13" s="8">
        <f>'Protocole Inventaire'!D13*$B13</f>
        <v>3.22</v>
      </c>
      <c r="E13" s="8">
        <f>'Protocole Inventaire'!E13*$B13</f>
        <v>5.5200000000000005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5.0600000000000005</v>
      </c>
      <c r="J13" s="8">
        <f>'Protocole Inventaire'!J13*$B13</f>
        <v>4.1400000000000006</v>
      </c>
      <c r="K13" s="8">
        <f>'Protocole Inventaire'!K13*$B13</f>
        <v>8.74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3.22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9.3800000000000008</v>
      </c>
      <c r="D14" s="8">
        <f>'Protocole Inventaire'!D14*$B14</f>
        <v>6.7</v>
      </c>
      <c r="E14" s="8">
        <f>'Protocole Inventaire'!E14*$B14</f>
        <v>4.0200000000000005</v>
      </c>
      <c r="F14" s="8">
        <f>'Protocole Inventaire'!F14*$B14</f>
        <v>0</v>
      </c>
      <c r="G14" s="8">
        <f>'Protocole Inventaire'!G14*$B14</f>
        <v>0.67</v>
      </c>
      <c r="H14" s="8">
        <f>'Protocole Inventaire'!H14*$B14</f>
        <v>0</v>
      </c>
      <c r="I14" s="8">
        <f>'Protocole Inventaire'!I14*$B14</f>
        <v>6.7</v>
      </c>
      <c r="J14" s="8">
        <f>'Protocole Inventaire'!J14*$B14</f>
        <v>10.72</v>
      </c>
      <c r="K14" s="8">
        <f>'Protocole Inventaire'!K14*$B14</f>
        <v>7.37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6.03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11.040000000000001</v>
      </c>
      <c r="D15" s="8">
        <f>'Protocole Inventaire'!D15*$B15</f>
        <v>6.44</v>
      </c>
      <c r="E15" s="8">
        <f>'Protocole Inventaire'!E15*$B15</f>
        <v>6.44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8.2800000000000011</v>
      </c>
      <c r="J15" s="8">
        <f>'Protocole Inventaire'!J15*$B15</f>
        <v>13.8</v>
      </c>
      <c r="K15" s="8">
        <f>'Protocole Inventaire'!K15*$B15</f>
        <v>5.5200000000000005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1.84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7.26</v>
      </c>
      <c r="D16" s="8">
        <f>'Protocole Inventaire'!D16*$B16</f>
        <v>6.05</v>
      </c>
      <c r="E16" s="8">
        <f>'Protocole Inventaire'!E16*$B16</f>
        <v>7.26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10.89</v>
      </c>
      <c r="J16" s="8">
        <f>'Protocole Inventaire'!J16*$B16</f>
        <v>8.4699999999999989</v>
      </c>
      <c r="K16" s="8">
        <f>'Protocole Inventaire'!K16*$B16</f>
        <v>4.84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2.42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6.24</v>
      </c>
      <c r="D17" s="8">
        <f>'Protocole Inventaire'!D17*$B17</f>
        <v>10.92</v>
      </c>
      <c r="E17" s="8">
        <f>'Protocole Inventaire'!E17*$B17</f>
        <v>4.68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7.8000000000000007</v>
      </c>
      <c r="K17" s="8">
        <f>'Protocole Inventaire'!K17*$B17</f>
        <v>3.12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6.24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15.44</v>
      </c>
      <c r="D18" s="8">
        <f>'Protocole Inventaire'!D18*$B18</f>
        <v>5.79</v>
      </c>
      <c r="E18" s="8">
        <f>'Protocole Inventaire'!E18*$B18</f>
        <v>3.86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19.3</v>
      </c>
      <c r="J18" s="8">
        <f>'Protocole Inventaire'!J18*$B18</f>
        <v>7.72</v>
      </c>
      <c r="K18" s="8">
        <f>'Protocole Inventaire'!K18*$B18</f>
        <v>5.79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11.75</v>
      </c>
      <c r="E19" s="8">
        <f>'Protocole Inventaire'!E19*$B19</f>
        <v>2.35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14.100000000000001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4.7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2.79</v>
      </c>
      <c r="D20" s="8">
        <f>'Protocole Inventaire'!D20*$B20</f>
        <v>8.370000000000001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19.53</v>
      </c>
      <c r="J20" s="8">
        <f>'Protocole Inventaire'!J20*$B20</f>
        <v>2.79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19.62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19.62</v>
      </c>
      <c r="J21" s="8">
        <f>'Protocole Inventaire'!J21*$B21</f>
        <v>3.27</v>
      </c>
      <c r="K21" s="8">
        <f>'Protocole Inventaire'!K21*$B21</f>
        <v>9.81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11.399999999999999</v>
      </c>
      <c r="D22" s="8">
        <f>'Protocole Inventaire'!D22*$B22</f>
        <v>15.2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22.799999999999997</v>
      </c>
      <c r="J22" s="8">
        <f>'Protocole Inventaire'!J22*$B22</f>
        <v>0</v>
      </c>
      <c r="K22" s="8">
        <f>'Protocole Inventaire'!K22*$B22</f>
        <v>11.399999999999999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8.74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13.11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14.97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14.97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12.68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6.34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7.06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95.62</v>
      </c>
      <c r="D53">
        <f t="shared" ref="D53:S53" si="0">SUM(D9:D51)</f>
        <v>156.68500000000003</v>
      </c>
      <c r="E53">
        <f t="shared" si="0"/>
        <v>39.260000000000005</v>
      </c>
      <c r="F53">
        <f t="shared" si="0"/>
        <v>0</v>
      </c>
      <c r="G53">
        <f t="shared" si="0"/>
        <v>1.4300000000000002</v>
      </c>
      <c r="H53">
        <f t="shared" si="0"/>
        <v>0</v>
      </c>
      <c r="I53">
        <f t="shared" si="0"/>
        <v>175.64000000000004</v>
      </c>
      <c r="J53">
        <f t="shared" si="0"/>
        <v>66.63</v>
      </c>
      <c r="K53">
        <f t="shared" si="0"/>
        <v>68.34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34.54</v>
      </c>
      <c r="T53">
        <f>SUM(C53:S53)</f>
        <v>638.1450000000001</v>
      </c>
    </row>
    <row r="54" spans="1:20" x14ac:dyDescent="0.3">
      <c r="A54" t="s">
        <v>53</v>
      </c>
      <c r="B54" t="s">
        <v>30</v>
      </c>
      <c r="C54">
        <f>C53/$B$6</f>
        <v>75.888888888888886</v>
      </c>
      <c r="D54">
        <f t="shared" ref="D54:S54" si="1">D53/$B$6</f>
        <v>124.35317460317462</v>
      </c>
      <c r="E54">
        <f t="shared" si="1"/>
        <v>31.158730158730162</v>
      </c>
      <c r="F54">
        <f t="shared" si="1"/>
        <v>0</v>
      </c>
      <c r="G54">
        <f t="shared" si="1"/>
        <v>1.1349206349206351</v>
      </c>
      <c r="H54">
        <f t="shared" si="1"/>
        <v>0</v>
      </c>
      <c r="I54">
        <f t="shared" si="1"/>
        <v>139.39682539682542</v>
      </c>
      <c r="J54">
        <f t="shared" si="1"/>
        <v>52.88095238095238</v>
      </c>
      <c r="K54">
        <f t="shared" si="1"/>
        <v>54.238095238095241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27.412698412698411</v>
      </c>
      <c r="T54">
        <f>SUM(C54:S54)</f>
        <v>506.46428571428572</v>
      </c>
    </row>
    <row r="55" spans="1:20" x14ac:dyDescent="0.3">
      <c r="A55" t="s">
        <v>53</v>
      </c>
      <c r="B55" t="s">
        <v>50</v>
      </c>
      <c r="C55">
        <f>C54/$T54</f>
        <v>0.14984055347922492</v>
      </c>
      <c r="D55">
        <f t="shared" ref="D55:S55" si="2">D54/$T54</f>
        <v>0.24553197157385864</v>
      </c>
      <c r="E55">
        <f t="shared" si="2"/>
        <v>6.1522067868587868E-2</v>
      </c>
      <c r="F55">
        <f t="shared" si="2"/>
        <v>0</v>
      </c>
      <c r="G55">
        <f t="shared" si="2"/>
        <v>2.2408700217035316E-3</v>
      </c>
      <c r="H55">
        <f t="shared" si="2"/>
        <v>0</v>
      </c>
      <c r="I55">
        <f t="shared" si="2"/>
        <v>0.27523525217622957</v>
      </c>
      <c r="J55">
        <f t="shared" si="2"/>
        <v>0.1044120066755988</v>
      </c>
      <c r="K55">
        <f t="shared" si="2"/>
        <v>0.10709164844980373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5.4125629754992986E-2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2024-11-14T16:19:45Z</dcterms:modified>
</cp:coreProperties>
</file>