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bld\Downloads\"/>
    </mc:Choice>
  </mc:AlternateContent>
  <bookViews>
    <workbookView xWindow="0" yWindow="0" windowWidth="28800" windowHeight="1411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L55" i="2"/>
  <c r="M55" i="2"/>
  <c r="N55" i="2"/>
  <c r="O55" i="2"/>
  <c r="P55" i="2"/>
  <c r="F36" i="6" l="1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36" i="5" l="1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N54" i="2"/>
  <c r="O54" i="2"/>
  <c r="P54" i="2"/>
  <c r="C54" i="2"/>
  <c r="C55" i="2" s="1"/>
  <c r="Q55" i="2" l="1"/>
  <c r="F30" i="5"/>
  <c r="F34" i="5"/>
  <c r="F3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<sst xmlns="http://schemas.openxmlformats.org/spreadsheetml/2006/main" count="140" uniqueCount="49">
  <si>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</si>
  <si>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</si>
  <si>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</si>
  <si>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</si>
  <si>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</si>
  <si>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</si>
  <si>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</si>
  <si>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</si>
  <si>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</si>
  <si>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</si>
  <si>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</si>
  <si>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</si>
  <si>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</si>
  <si>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</si>
  <si>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</si>
  <si>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</si>
  <si>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</si>
  <si>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</si>
  <si>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</si>
  <si>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</si>
  <si>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</si>
  <si>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</si>
  <si>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</si>
  <si>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</si>
  <si>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</si>
  <si>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</si>
  <si>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</si>
  <si>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</si>
  <si>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</si>
  <si>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</si>
  <si>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</si>
  <si>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</si>
  <si>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</si>
  <si>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</si>
  <si>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</si>
  <si>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</si>
  <si>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</si>
  <si>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</si>
  <si>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</si>
  <si>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</si>
  <si>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</si>
  <si>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</si>
  <si>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</si>
  <si>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</si>
  <si>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</si>
  <si>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</si>
  <si>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</si>
  <si>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Tienfengraben</t>
  </si>
  <si>
    <t>Philip Mösch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</si>
</sst>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"/>
  <sheetViews>
    <sheetView tabSelected="1" workbookViewId="0">
      <selection activeCell="B4" sqref="B4"/>
    </sheetView>
  </sheetViews>
  <sheetFormatPr baseColWidth="10"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42125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v>0.7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>
        <v>10</v>
      </c>
      <c r="B9" s="28">
        <v>0.05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25">
      <c r="A10" s="29">
        <v>14</v>
      </c>
      <c r="B10" s="29">
        <v>0.13</v>
      </c>
      <c r="C10" s="29">
        <v>6</v>
      </c>
      <c r="D10" s="29">
        <v>18</v>
      </c>
      <c r="E10" s="29"/>
      <c r="F10" s="29"/>
      <c r="G10" s="29"/>
      <c r="H10" s="29">
        <v>7</v>
      </c>
      <c r="I10" s="29"/>
      <c r="J10" s="29"/>
      <c r="K10" s="29"/>
      <c r="L10" s="29"/>
      <c r="M10" s="29"/>
      <c r="N10" s="29"/>
      <c r="O10" s="29"/>
      <c r="P10" s="29"/>
    </row>
    <row r="11" spans="1:16" x14ac:dyDescent="0.25">
      <c r="A11" s="29">
        <v>18</v>
      </c>
      <c r="B11" s="29">
        <v>0.25</v>
      </c>
      <c r="C11" s="29">
        <v>3</v>
      </c>
      <c r="D11" s="29">
        <v>8</v>
      </c>
      <c r="E11" s="29"/>
      <c r="F11" s="29"/>
      <c r="G11" s="29"/>
      <c r="H11" s="29">
        <v>6</v>
      </c>
      <c r="I11" s="29"/>
      <c r="J11" s="29"/>
      <c r="K11" s="29"/>
      <c r="L11" s="29"/>
      <c r="M11" s="29"/>
      <c r="N11" s="29"/>
      <c r="O11" s="29"/>
      <c r="P11" s="29"/>
    </row>
    <row r="12" spans="1:16" x14ac:dyDescent="0.25">
      <c r="A12" s="29">
        <v>22</v>
      </c>
      <c r="B12" s="29">
        <v>0.41</v>
      </c>
      <c r="C12" s="29"/>
      <c r="D12" s="29">
        <v>2</v>
      </c>
      <c r="E12" s="29"/>
      <c r="F12" s="29"/>
      <c r="G12" s="29"/>
      <c r="H12" s="29">
        <v>8</v>
      </c>
      <c r="I12" s="29"/>
      <c r="J12" s="29"/>
      <c r="K12" s="29"/>
      <c r="L12" s="29"/>
      <c r="M12" s="29"/>
      <c r="N12" s="29"/>
      <c r="O12" s="29"/>
      <c r="P12" s="29"/>
    </row>
    <row r="13" spans="1:16" x14ac:dyDescent="0.25">
      <c r="A13" s="29">
        <v>26</v>
      </c>
      <c r="B13" s="29">
        <v>0.61</v>
      </c>
      <c r="C13" s="29">
        <v>2</v>
      </c>
      <c r="D13" s="29">
        <v>2</v>
      </c>
      <c r="E13" s="29"/>
      <c r="F13" s="29"/>
      <c r="G13" s="29"/>
      <c r="H13" s="29">
        <v>7</v>
      </c>
      <c r="I13" s="29"/>
      <c r="J13" s="29"/>
      <c r="K13" s="29"/>
      <c r="L13" s="29"/>
      <c r="M13" s="29"/>
      <c r="N13" s="29"/>
      <c r="O13" s="29"/>
      <c r="P13" s="29"/>
    </row>
    <row r="14" spans="1:16" x14ac:dyDescent="0.25">
      <c r="A14" s="29">
        <v>30</v>
      </c>
      <c r="B14" s="29">
        <v>0.86</v>
      </c>
      <c r="C14" s="29">
        <v>4</v>
      </c>
      <c r="D14" s="29">
        <v>4</v>
      </c>
      <c r="E14" s="29"/>
      <c r="F14" s="29"/>
      <c r="G14" s="29"/>
      <c r="H14" s="29">
        <v>10</v>
      </c>
      <c r="I14" s="29"/>
      <c r="J14" s="29"/>
      <c r="K14" s="29"/>
      <c r="L14" s="29"/>
      <c r="M14" s="29"/>
      <c r="N14" s="29"/>
      <c r="O14" s="29"/>
      <c r="P14" s="29"/>
    </row>
    <row r="15" spans="1:16" x14ac:dyDescent="0.25">
      <c r="A15" s="29">
        <v>34</v>
      </c>
      <c r="B15" s="29">
        <v>1.1599999999999999</v>
      </c>
      <c r="C15" s="29">
        <v>3</v>
      </c>
      <c r="D15" s="29"/>
      <c r="E15" s="29"/>
      <c r="F15" s="29"/>
      <c r="G15" s="29"/>
      <c r="H15" s="29">
        <v>14</v>
      </c>
      <c r="I15" s="29"/>
      <c r="J15" s="29"/>
      <c r="K15" s="29"/>
      <c r="L15" s="29"/>
      <c r="M15" s="29"/>
      <c r="N15" s="29"/>
      <c r="O15" s="29"/>
      <c r="P15" s="29"/>
    </row>
    <row r="16" spans="1:16" x14ac:dyDescent="0.25">
      <c r="A16" s="29">
        <v>38</v>
      </c>
      <c r="B16" s="29">
        <v>1.5</v>
      </c>
      <c r="C16" s="29">
        <v>3</v>
      </c>
      <c r="D16" s="29">
        <v>6</v>
      </c>
      <c r="E16" s="29"/>
      <c r="F16" s="29"/>
      <c r="G16" s="29"/>
      <c r="H16" s="29">
        <v>7</v>
      </c>
      <c r="I16" s="29"/>
      <c r="J16" s="29">
        <v>1</v>
      </c>
      <c r="K16" s="29"/>
      <c r="L16" s="29"/>
      <c r="M16" s="29"/>
      <c r="N16" s="29"/>
      <c r="O16" s="29"/>
      <c r="P16" s="29"/>
    </row>
    <row r="17" spans="1:16" x14ac:dyDescent="0.25">
      <c r="A17" s="29">
        <v>42</v>
      </c>
      <c r="B17" s="29">
        <v>1.89</v>
      </c>
      <c r="C17" s="29">
        <v>5</v>
      </c>
      <c r="D17" s="29">
        <v>3</v>
      </c>
      <c r="E17" s="29">
        <v>1</v>
      </c>
      <c r="F17" s="29"/>
      <c r="G17" s="29"/>
      <c r="H17" s="29">
        <v>8</v>
      </c>
      <c r="I17" s="29"/>
      <c r="J17" s="29"/>
      <c r="K17" s="29"/>
      <c r="L17" s="29"/>
      <c r="M17" s="29"/>
      <c r="N17" s="29"/>
      <c r="O17" s="29"/>
      <c r="P17" s="29"/>
    </row>
    <row r="18" spans="1:16" x14ac:dyDescent="0.25">
      <c r="A18" s="29">
        <v>46</v>
      </c>
      <c r="B18" s="29">
        <v>2.31</v>
      </c>
      <c r="C18" s="29">
        <v>6</v>
      </c>
      <c r="D18" s="29">
        <v>7</v>
      </c>
      <c r="E18" s="29"/>
      <c r="F18" s="29"/>
      <c r="G18" s="29"/>
      <c r="H18" s="29">
        <v>1</v>
      </c>
      <c r="I18" s="29"/>
      <c r="J18" s="29">
        <v>2</v>
      </c>
      <c r="K18" s="29"/>
      <c r="L18" s="29"/>
      <c r="M18" s="29"/>
      <c r="N18" s="29"/>
      <c r="O18" s="29"/>
      <c r="P18" s="29"/>
    </row>
    <row r="19" spans="1:16" x14ac:dyDescent="0.25">
      <c r="A19" s="29">
        <v>50</v>
      </c>
      <c r="B19" s="29">
        <v>2.78</v>
      </c>
      <c r="C19" s="29">
        <v>3</v>
      </c>
      <c r="D19" s="29">
        <v>13</v>
      </c>
      <c r="E19" s="29"/>
      <c r="F19" s="29"/>
      <c r="G19" s="29"/>
      <c r="H19" s="29">
        <v>2</v>
      </c>
      <c r="I19" s="29"/>
      <c r="J19" s="29"/>
      <c r="K19" s="29"/>
      <c r="L19" s="29"/>
      <c r="M19" s="29"/>
      <c r="N19" s="29"/>
      <c r="O19" s="29"/>
      <c r="P19" s="29"/>
    </row>
    <row r="20" spans="1:16" x14ac:dyDescent="0.25">
      <c r="A20" s="29">
        <v>54</v>
      </c>
      <c r="B20" s="29">
        <v>3.29</v>
      </c>
      <c r="C20" s="29">
        <v>8</v>
      </c>
      <c r="D20" s="29">
        <v>14</v>
      </c>
      <c r="E20" s="29"/>
      <c r="F20" s="29"/>
      <c r="G20" s="29"/>
      <c r="H20" s="29">
        <v>1</v>
      </c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29">
        <v>58</v>
      </c>
      <c r="B21" s="29">
        <v>3.84</v>
      </c>
      <c r="C21" s="29">
        <v>3</v>
      </c>
      <c r="D21" s="29">
        <v>13</v>
      </c>
      <c r="E21" s="29"/>
      <c r="F21" s="29"/>
      <c r="G21" s="29"/>
      <c r="H21" s="29">
        <v>1</v>
      </c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29">
        <v>62</v>
      </c>
      <c r="B22" s="29">
        <v>4.42</v>
      </c>
      <c r="C22" s="29">
        <v>3</v>
      </c>
      <c r="D22" s="29">
        <v>3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29">
        <v>66</v>
      </c>
      <c r="B23" s="29">
        <v>5.03</v>
      </c>
      <c r="C23" s="29">
        <v>2</v>
      </c>
      <c r="D23" s="29">
        <v>8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29">
        <v>70</v>
      </c>
      <c r="B24" s="29">
        <v>5.68</v>
      </c>
      <c r="C24" s="29">
        <v>1</v>
      </c>
      <c r="D24" s="29">
        <v>3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29">
        <v>74</v>
      </c>
      <c r="B25" s="29">
        <v>6.36</v>
      </c>
      <c r="C25" s="29">
        <v>1</v>
      </c>
      <c r="D25" s="29">
        <v>4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29">
        <v>78</v>
      </c>
      <c r="B26" s="29">
        <v>7.06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29">
        <v>82</v>
      </c>
      <c r="B27" s="29">
        <v>7.8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>
        <v>86</v>
      </c>
      <c r="B28" s="29">
        <v>8.56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>
        <v>90</v>
      </c>
      <c r="B29" s="29">
        <v>9.34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>
        <v>94</v>
      </c>
      <c r="B30" s="29">
        <v>10.14</v>
      </c>
      <c r="C30" s="29"/>
      <c r="D30" s="29">
        <v>1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>
        <v>98</v>
      </c>
      <c r="B31" s="29">
        <v>10.97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>
        <v>102</v>
      </c>
      <c r="B32" s="29">
        <v>11.81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>
        <v>106</v>
      </c>
      <c r="B33" s="29">
        <v>12.67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>
        <v>110</v>
      </c>
      <c r="B34" s="29">
        <v>13.55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>
        <v>114</v>
      </c>
      <c r="B35" s="29">
        <v>14.44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53</v>
      </c>
      <c r="D54" s="13">
        <f t="shared" ref="D54:P54" si="0">SUM(D9:D51)</f>
        <v>109</v>
      </c>
      <c r="E54" s="13">
        <f t="shared" si="0"/>
        <v>1</v>
      </c>
      <c r="F54" s="13">
        <f t="shared" ref="F54" si="1">SUM(F9:F51)</f>
        <v>0</v>
      </c>
      <c r="G54" s="13">
        <f t="shared" si="0"/>
        <v>0</v>
      </c>
      <c r="H54" s="13">
        <f t="shared" si="0"/>
        <v>72</v>
      </c>
      <c r="I54" s="13">
        <f t="shared" si="0"/>
        <v>0</v>
      </c>
      <c r="J54" s="13">
        <f t="shared" si="0"/>
        <v>3</v>
      </c>
      <c r="K54" s="13">
        <f t="shared" si="0"/>
        <v>0</v>
      </c>
      <c r="L54" s="13">
        <f t="shared" si="0"/>
        <v>0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0</v>
      </c>
      <c r="Q54" s="19">
        <f>SUM(C54:P54)</f>
        <v>238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75.7</v>
      </c>
      <c r="D55" s="20">
        <f t="shared" ref="D55:P55" si="2">ROUND(D54/$B$6, 1)</f>
        <v>155.69999999999999</v>
      </c>
      <c r="E55" s="20">
        <f t="shared" si="2"/>
        <v>1.4</v>
      </c>
      <c r="F55" s="20">
        <f t="shared" si="2"/>
        <v>0</v>
      </c>
      <c r="G55" s="20">
        <f t="shared" si="2"/>
        <v>0</v>
      </c>
      <c r="H55" s="20">
        <f t="shared" si="2"/>
        <v>102.9</v>
      </c>
      <c r="I55" s="20">
        <f t="shared" si="2"/>
        <v>0</v>
      </c>
      <c r="J55" s="20">
        <f t="shared" si="2"/>
        <v>4.3</v>
      </c>
      <c r="K55" s="20">
        <f t="shared" si="2"/>
        <v>0</v>
      </c>
      <c r="L55" s="20">
        <f t="shared" si="2"/>
        <v>0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0</v>
      </c>
      <c r="Q55" s="21">
        <f>ROUND(SUM(C55:P55),0)</f>
        <v>340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8.48</v>
      </c>
      <c r="D56" s="22">
        <f>ROUND('Berechnungen Grundflaeche'!D53, 2)</f>
        <v>19.61</v>
      </c>
      <c r="E56" s="22">
        <f>ROUND('Berechnungen Grundflaeche'!E53, 2)</f>
        <v>0.14000000000000001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5.87</v>
      </c>
      <c r="I56" s="22">
        <f>ROUND('Berechnungen Grundflaeche'!I53, 2)</f>
        <v>0</v>
      </c>
      <c r="J56" s="22">
        <f>ROUND('Berechnungen Grundflaeche'!J53, 2)</f>
        <v>0.45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34.5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12.11</v>
      </c>
      <c r="D57" s="22">
        <f>ROUND('Berechnungen Grundflaeche'!D54, 2)</f>
        <v>28.01</v>
      </c>
      <c r="E57" s="22">
        <f>ROUND('Berechnungen Grundflaeche'!E54, 2)</f>
        <v>0.2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8.3800000000000008</v>
      </c>
      <c r="I57" s="22">
        <f>ROUND('Berechnungen Grundflaeche'!I54, 2)</f>
        <v>0</v>
      </c>
      <c r="J57" s="22">
        <f>ROUND('Berechnungen Grundflaeche'!J54, 2)</f>
        <v>0.64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49.3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25</v>
      </c>
      <c r="D58" s="24">
        <f>ROUND(100 * 'Berechnungen Grundflaeche'!D55,0)</f>
        <v>57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17</v>
      </c>
      <c r="I58" s="24">
        <f>ROUND(100 * 'Berechnungen Grundflaeche'!I55,0)</f>
        <v>0</v>
      </c>
      <c r="J58" s="24">
        <f>ROUND(100 * 'Berechnungen Grundflaeche'!J55,0)</f>
        <v>1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119</v>
      </c>
      <c r="D59" s="26">
        <f>ROUND('Berechnungen Vorrat'!D53, 1)</f>
        <v>278.89999999999998</v>
      </c>
      <c r="E59" s="26">
        <f>ROUND('Berechnungen Vorrat'!E53, 1)</f>
        <v>1.9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75.400000000000006</v>
      </c>
      <c r="I59" s="26">
        <f>ROUND('Berechnungen Vorrat'!I53, 1)</f>
        <v>0</v>
      </c>
      <c r="J59" s="26">
        <f>ROUND('Berechnungen Vorrat'!J53, 1)</f>
        <v>6.1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481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170</v>
      </c>
      <c r="D60" s="26">
        <f>ROUND('Berechnungen Vorrat'!D54, 1)</f>
        <v>398.4</v>
      </c>
      <c r="E60" s="26">
        <f>ROUND('Berechnungen Vorrat'!E54, 1)</f>
        <v>2.7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107.7</v>
      </c>
      <c r="I60" s="26">
        <f>ROUND('Berechnungen Vorrat'!I54, 1)</f>
        <v>0</v>
      </c>
      <c r="J60" s="26">
        <f>ROUND('Berechnungen Vorrat'!J54, 1)</f>
        <v>8.6999999999999993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688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25</v>
      </c>
      <c r="D61" s="24">
        <f>ROUND(100 * 'Berechnungen Vorrat'!D55, 0)</f>
        <v>58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16</v>
      </c>
      <c r="I61" s="24">
        <f>ROUND(100 * 'Berechnungen Vorrat'!I55, 0)</f>
        <v>0</v>
      </c>
      <c r="J61" s="24">
        <f>ROUND(100 * 'Berechnungen Vorrat'!J55, 0)</f>
        <v>1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>
        <f>Kluppierungsprotokoll!A10</f>
        <v>14</v>
      </c>
      <c r="B10" s="8">
        <f>Kluppierungsprotokoll!B10</f>
        <v>0.13</v>
      </c>
      <c r="C10" s="8">
        <f>Kluppierungsprotokoll!C10/$B$6</f>
        <v>8.5714285714285712</v>
      </c>
      <c r="D10" s="8">
        <f>Kluppierungsprotokoll!D10/$B$6</f>
        <v>25.714285714285715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10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>
        <f>Kluppierungsprotokoll!A11</f>
        <v>18</v>
      </c>
      <c r="B11" s="8">
        <f>Kluppierungsprotokoll!B11</f>
        <v>0.25</v>
      </c>
      <c r="C11" s="8">
        <f>Kluppierungsprotokoll!C11/$B$6</f>
        <v>4.2857142857142856</v>
      </c>
      <c r="D11" s="8">
        <f>Kluppierungsprotokoll!D11/$B$6</f>
        <v>11.428571428571429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8.5714285714285712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>
        <f>Kluppierungsprotokoll!A12</f>
        <v>22</v>
      </c>
      <c r="B12" s="8">
        <f>Kluppierungsprotokoll!B12</f>
        <v>0.41</v>
      </c>
      <c r="C12" s="8">
        <f>Kluppierungsprotokoll!C12/$B$6</f>
        <v>0</v>
      </c>
      <c r="D12" s="8">
        <f>Kluppierungsprotokoll!D12/$B$6</f>
        <v>2.8571428571428572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11.428571428571429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26</v>
      </c>
      <c r="B13" s="8">
        <f>Kluppierungsprotokoll!B13</f>
        <v>0.61</v>
      </c>
      <c r="C13" s="8">
        <f>Kluppierungsprotokoll!C13/$B$6</f>
        <v>2.8571428571428572</v>
      </c>
      <c r="D13" s="8">
        <f>Kluppierungsprotokoll!D13/$B$6</f>
        <v>2.8571428571428572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10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30</v>
      </c>
      <c r="B14" s="8">
        <f>Kluppierungsprotokoll!B14</f>
        <v>0.86</v>
      </c>
      <c r="C14" s="8">
        <f>Kluppierungsprotokoll!C14/$B$6</f>
        <v>5.7142857142857144</v>
      </c>
      <c r="D14" s="8">
        <f>Kluppierungsprotokoll!D14/$B$6</f>
        <v>5.7142857142857144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14.285714285714286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34</v>
      </c>
      <c r="B15" s="8">
        <f>Kluppierungsprotokoll!B15</f>
        <v>1.1599999999999999</v>
      </c>
      <c r="C15" s="8">
        <f>Kluppierungsprotokoll!C15/$B$6</f>
        <v>4.2857142857142856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20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38</v>
      </c>
      <c r="B16" s="8">
        <f>Kluppierungsprotokoll!B16</f>
        <v>1.5</v>
      </c>
      <c r="C16" s="8">
        <f>Kluppierungsprotokoll!C16/$B$6</f>
        <v>4.2857142857142856</v>
      </c>
      <c r="D16" s="8">
        <f>Kluppierungsprotokoll!D16/$B$6</f>
        <v>8.5714285714285712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10</v>
      </c>
      <c r="I16" s="8">
        <f>Kluppierungsprotokoll!I16/$B$6</f>
        <v>0</v>
      </c>
      <c r="J16" s="8">
        <f>Kluppierungsprotokoll!J16/$B$6</f>
        <v>1.4285714285714286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42</v>
      </c>
      <c r="B17" s="8">
        <f>Kluppierungsprotokoll!B17</f>
        <v>1.89</v>
      </c>
      <c r="C17" s="8">
        <f>Kluppierungsprotokoll!C17/$B$6</f>
        <v>7.1428571428571432</v>
      </c>
      <c r="D17" s="8">
        <f>Kluppierungsprotokoll!D17/$B$6</f>
        <v>4.2857142857142856</v>
      </c>
      <c r="E17" s="8">
        <f>Kluppierungsprotokoll!E17/$B$6</f>
        <v>1.4285714285714286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11.428571428571429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46</v>
      </c>
      <c r="B18" s="8">
        <f>Kluppierungsprotokoll!B18</f>
        <v>2.31</v>
      </c>
      <c r="C18" s="8">
        <f>Kluppierungsprotokoll!C18/$B$6</f>
        <v>8.5714285714285712</v>
      </c>
      <c r="D18" s="8">
        <f>Kluppierungsprotokoll!D18/$B$6</f>
        <v>10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1.4285714285714286</v>
      </c>
      <c r="I18" s="8">
        <f>Kluppierungsprotokoll!I18/$B$6</f>
        <v>0</v>
      </c>
      <c r="J18" s="8">
        <f>Kluppierungsprotokoll!J18/$B$6</f>
        <v>2.8571428571428572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50</v>
      </c>
      <c r="B19" s="8">
        <f>Kluppierungsprotokoll!B19</f>
        <v>2.78</v>
      </c>
      <c r="C19" s="8">
        <f>Kluppierungsprotokoll!C19/$B$6</f>
        <v>4.2857142857142856</v>
      </c>
      <c r="D19" s="8">
        <f>Kluppierungsprotokoll!D19/$B$6</f>
        <v>18.571428571428573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2.8571428571428572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54</v>
      </c>
      <c r="B20" s="8">
        <f>Kluppierungsprotokoll!B20</f>
        <v>3.29</v>
      </c>
      <c r="C20" s="8">
        <f>Kluppierungsprotokoll!C20/$B$6</f>
        <v>11.428571428571429</v>
      </c>
      <c r="D20" s="8">
        <f>Kluppierungsprotokoll!D20/$B$6</f>
        <v>20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1.4285714285714286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58</v>
      </c>
      <c r="B21" s="8">
        <f>Kluppierungsprotokoll!B21</f>
        <v>3.84</v>
      </c>
      <c r="C21" s="8">
        <f>Kluppierungsprotokoll!C21/$B$6</f>
        <v>4.2857142857142856</v>
      </c>
      <c r="D21" s="8">
        <f>Kluppierungsprotokoll!D21/$B$6</f>
        <v>18.571428571428573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1.4285714285714286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62</v>
      </c>
      <c r="B22" s="8">
        <f>Kluppierungsprotokoll!B22</f>
        <v>4.42</v>
      </c>
      <c r="C22" s="8">
        <f>Kluppierungsprotokoll!C22/$B$6</f>
        <v>4.2857142857142856</v>
      </c>
      <c r="D22" s="8">
        <f>Kluppierungsprotokoll!D22/$B$6</f>
        <v>4.2857142857142856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66</v>
      </c>
      <c r="B23" s="8">
        <f>Kluppierungsprotokoll!B23</f>
        <v>5.03</v>
      </c>
      <c r="C23" s="8">
        <f>Kluppierungsprotokoll!C23/$B$6</f>
        <v>2.8571428571428572</v>
      </c>
      <c r="D23" s="8">
        <f>Kluppierungsprotokoll!D23/$B$6</f>
        <v>11.428571428571429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70</v>
      </c>
      <c r="B24" s="8">
        <f>Kluppierungsprotokoll!B24</f>
        <v>5.68</v>
      </c>
      <c r="C24" s="8">
        <f>Kluppierungsprotokoll!C24/$B$6</f>
        <v>1.4285714285714286</v>
      </c>
      <c r="D24" s="8">
        <f>Kluppierungsprotokoll!D24/$B$6</f>
        <v>4.2857142857142856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74</v>
      </c>
      <c r="B25" s="8">
        <f>Kluppierungsprotokoll!B25</f>
        <v>6.36</v>
      </c>
      <c r="C25" s="8">
        <f>Kluppierungsprotokoll!C25/$B$6</f>
        <v>1.4285714285714286</v>
      </c>
      <c r="D25" s="8">
        <f>Kluppierungsprotokoll!D25/$B$6</f>
        <v>5.7142857142857144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78</v>
      </c>
      <c r="B26" s="8">
        <f>Kluppierungsprotokoll!B26</f>
        <v>7.06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82</v>
      </c>
      <c r="B27" s="8">
        <f>Kluppierungsprotokoll!B27</f>
        <v>7.8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86</v>
      </c>
      <c r="B28" s="8">
        <f>Kluppierungsprotokoll!B28</f>
        <v>8.56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90</v>
      </c>
      <c r="B29" s="8">
        <f>Kluppierungsprotokoll!B29</f>
        <v>9.34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94</v>
      </c>
      <c r="B30" s="8">
        <f>Kluppierungsprotokoll!B30</f>
        <v>10.14</v>
      </c>
      <c r="C30" s="8">
        <f>Kluppierungsprotokoll!C30/$B$6</f>
        <v>0</v>
      </c>
      <c r="D30" s="8">
        <f>Kluppierungsprotokoll!D30/$B$6</f>
        <v>1.4285714285714286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98</v>
      </c>
      <c r="B31" s="8">
        <f>Kluppierungsprotokoll!B31</f>
        <v>10.97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102</v>
      </c>
      <c r="B32" s="8">
        <f>Kluppierungsprotokoll!B32</f>
        <v>11.81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106</v>
      </c>
      <c r="B33" s="8">
        <f>Kluppierungsprotokoll!B33</f>
        <v>12.67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110</v>
      </c>
      <c r="B34" s="8">
        <f>Kluppierungsprotokoll!B34</f>
        <v>13.55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114</v>
      </c>
      <c r="B35" s="8">
        <f>Kluppierungsprotokoll!B35</f>
        <v>14.44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14</v>
      </c>
      <c r="B10" s="8">
        <f>Kluppierungsprotokoll!B10</f>
        <v>0.13</v>
      </c>
      <c r="C10" s="8">
        <f>Kluppierungsprotokoll!C10*($A10/200)^2*PI()</f>
        <v>9.2362824015539927E-2</v>
      </c>
      <c r="D10" s="8">
        <f>Kluppierungsprotokoll!D10*($A10/200)^2*PI()</f>
        <v>0.27708847204661979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0.10775662801812992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25">
      <c r="A11" s="8">
        <f>Kluppierungsprotokoll!A11</f>
        <v>18</v>
      </c>
      <c r="B11" s="8">
        <f>Kluppierungsprotokoll!B11</f>
        <v>0.25</v>
      </c>
      <c r="C11" s="8">
        <f>Kluppierungsprotokoll!C11*($A11/200)^2*PI()</f>
        <v>7.6340701482231973E-2</v>
      </c>
      <c r="D11" s="8">
        <f>Kluppierungsprotokoll!D11*($A11/200)^2*PI()</f>
        <v>0.20357520395261858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0.15268140296446395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25">
      <c r="A12" s="8">
        <f>Kluppierungsprotokoll!A12</f>
        <v>22</v>
      </c>
      <c r="B12" s="8">
        <f>Kluppierungsprotokoll!B12</f>
        <v>0.41</v>
      </c>
      <c r="C12" s="8">
        <f>Kluppierungsprotokoll!C12*($A12/200)^2*PI()</f>
        <v>0</v>
      </c>
      <c r="D12" s="8">
        <f>Kluppierungsprotokoll!D12*($A12/200)^2*PI()</f>
        <v>7.6026542216872994E-2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0.30410616886749198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26</v>
      </c>
      <c r="B13" s="8">
        <f>Kluppierungsprotokoll!B13</f>
        <v>0.61</v>
      </c>
      <c r="C13" s="8">
        <f>Kluppierungsprotokoll!C13*($A13/200)^2*PI()</f>
        <v>0.10618583169133503</v>
      </c>
      <c r="D13" s="8">
        <f>Kluppierungsprotokoll!D13*($A13/200)^2*PI()</f>
        <v>0.10618583169133503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0.3716504109196726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30</v>
      </c>
      <c r="B14" s="8">
        <f>Kluppierungsprotokoll!B14</f>
        <v>0.86</v>
      </c>
      <c r="C14" s="8">
        <f>Kluppierungsprotokoll!C14*($A14/200)^2*PI()</f>
        <v>0.28274333882308139</v>
      </c>
      <c r="D14" s="8">
        <f>Kluppierungsprotokoll!D14*($A14/200)^2*PI()</f>
        <v>0.28274333882308139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0.70685834705770334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34</v>
      </c>
      <c r="B15" s="8">
        <f>Kluppierungsprotokoll!B15</f>
        <v>1.1599999999999999</v>
      </c>
      <c r="C15" s="8">
        <f>Kluppierungsprotokoll!C15*($A15/200)^2*PI()</f>
        <v>0.27237608306623512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1.2710883876424306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38</v>
      </c>
      <c r="B16" s="8">
        <f>Kluppierungsprotokoll!B16</f>
        <v>1.5</v>
      </c>
      <c r="C16" s="8">
        <f>Kluppierungsprotokoll!C16*($A16/200)^2*PI()</f>
        <v>0.34023448438377463</v>
      </c>
      <c r="D16" s="8">
        <f>Kluppierungsprotokoll!D16*($A16/200)^2*PI()</f>
        <v>0.68046896876754925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0.7938804635621407</v>
      </c>
      <c r="I16" s="8">
        <f>Kluppierungsprotokoll!I16*($A16/200)^2*PI()</f>
        <v>0</v>
      </c>
      <c r="J16" s="8">
        <f>Kluppierungsprotokoll!J16*($A16/200)^2*PI()</f>
        <v>0.11341149479459153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42</v>
      </c>
      <c r="B17" s="8">
        <f>Kluppierungsprotokoll!B17</f>
        <v>1.89</v>
      </c>
      <c r="C17" s="8">
        <f>Kluppierungsprotokoll!C17*($A17/200)^2*PI()</f>
        <v>0.69272118011654926</v>
      </c>
      <c r="D17" s="8">
        <f>Kluppierungsprotokoll!D17*($A17/200)^2*PI()</f>
        <v>0.41563270806992952</v>
      </c>
      <c r="E17" s="8">
        <f>Kluppierungsprotokoll!E17*($A17/200)^2*PI()</f>
        <v>0.13854423602330987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1.108353888186479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46</v>
      </c>
      <c r="B18" s="8">
        <f>Kluppierungsprotokoll!B18</f>
        <v>2.31</v>
      </c>
      <c r="C18" s="8">
        <f>Kluppierungsprotokoll!C18*($A18/200)^2*PI()</f>
        <v>0.9971415082494004</v>
      </c>
      <c r="D18" s="8">
        <f>Kluppierungsprotokoll!D18*($A18/200)^2*PI()</f>
        <v>1.1633317596243005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0.16619025137490007</v>
      </c>
      <c r="I18" s="8">
        <f>Kluppierungsprotokoll!I18*($A18/200)^2*PI()</f>
        <v>0</v>
      </c>
      <c r="J18" s="8">
        <f>Kluppierungsprotokoll!J18*($A18/200)^2*PI()</f>
        <v>0.33238050274980013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50</v>
      </c>
      <c r="B19" s="8">
        <f>Kluppierungsprotokoll!B19</f>
        <v>2.78</v>
      </c>
      <c r="C19" s="8">
        <f>Kluppierungsprotokoll!C19*($A19/200)^2*PI()</f>
        <v>0.58904862254808621</v>
      </c>
      <c r="D19" s="8">
        <f>Kluppierungsprotokoll!D19*($A19/200)^2*PI()</f>
        <v>2.5525440310417071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0.39269908169872414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54</v>
      </c>
      <c r="B20" s="8">
        <f>Kluppierungsprotokoll!B20</f>
        <v>3.29</v>
      </c>
      <c r="C20" s="8">
        <f>Kluppierungsprotokoll!C20*($A20/200)^2*PI()</f>
        <v>1.8321768355735675</v>
      </c>
      <c r="D20" s="8">
        <f>Kluppierungsprotokoll!D20*($A20/200)^2*PI()</f>
        <v>3.2063094622537434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0.22902210444669593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58</v>
      </c>
      <c r="B21" s="8">
        <f>Kluppierungsprotokoll!B21</f>
        <v>3.84</v>
      </c>
      <c r="C21" s="8">
        <f>Kluppierungsprotokoll!C21*($A21/200)^2*PI()</f>
        <v>0.79262382650070473</v>
      </c>
      <c r="D21" s="8">
        <f>Kluppierungsprotokoll!D21*($A21/200)^2*PI()</f>
        <v>3.4347032481697206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0.26420794216690158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62</v>
      </c>
      <c r="B22" s="8">
        <f>Kluppierungsprotokoll!B22</f>
        <v>4.42</v>
      </c>
      <c r="C22" s="8">
        <f>Kluppierungsprotokoll!C22*($A22/200)^2*PI()</f>
        <v>0.90572116202993735</v>
      </c>
      <c r="D22" s="8">
        <f>Kluppierungsprotokoll!D22*($A22/200)^2*PI()</f>
        <v>0.90572116202993735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66</v>
      </c>
      <c r="B23" s="8">
        <f>Kluppierungsprotokoll!B23</f>
        <v>5.03</v>
      </c>
      <c r="C23" s="8">
        <f>Kluppierungsprotokoll!C23*($A23/200)^2*PI()</f>
        <v>0.68423887995185706</v>
      </c>
      <c r="D23" s="8">
        <f>Kluppierungsprotokoll!D23*($A23/200)^2*PI()</f>
        <v>2.7369555198074282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70</v>
      </c>
      <c r="B24" s="8">
        <f>Kluppierungsprotokoll!B24</f>
        <v>5.68</v>
      </c>
      <c r="C24" s="8">
        <f>Kluppierungsprotokoll!C24*($A24/200)^2*PI()</f>
        <v>0.38484510006474959</v>
      </c>
      <c r="D24" s="8">
        <f>Kluppierungsprotokoll!D24*($A24/200)^2*PI()</f>
        <v>1.1545353001942489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74</v>
      </c>
      <c r="B25" s="8">
        <f>Kluppierungsprotokoll!B25</f>
        <v>6.36</v>
      </c>
      <c r="C25" s="8">
        <f>Kluppierungsprotokoll!C25*($A25/200)^2*PI()</f>
        <v>0.43008403427644265</v>
      </c>
      <c r="D25" s="8">
        <f>Kluppierungsprotokoll!D25*($A25/200)^2*PI()</f>
        <v>1.7203361371057706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78</v>
      </c>
      <c r="B26" s="8">
        <f>Kluppierungsprotokoll!B26</f>
        <v>7.06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82</v>
      </c>
      <c r="B27" s="8">
        <f>Kluppierungsprotokoll!B27</f>
        <v>7.8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86</v>
      </c>
      <c r="B28" s="8">
        <f>Kluppierungsprotokoll!B28</f>
        <v>8.56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90</v>
      </c>
      <c r="B29" s="8">
        <f>Kluppierungsprotokoll!B29</f>
        <v>9.34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94</v>
      </c>
      <c r="B30" s="8">
        <f>Kluppierungsprotokoll!B30</f>
        <v>10.14</v>
      </c>
      <c r="C30" s="8">
        <f>Kluppierungsprotokoll!C30*($A30/200)^2*PI()</f>
        <v>0</v>
      </c>
      <c r="D30" s="8">
        <f>Kluppierungsprotokoll!D30*($A30/200)^2*PI()</f>
        <v>0.69397781717798523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98</v>
      </c>
      <c r="B31" s="8">
        <f>Kluppierungsprotokoll!B31</f>
        <v>10.97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102</v>
      </c>
      <c r="B32" s="8">
        <f>Kluppierungsprotokoll!B32</f>
        <v>11.81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106</v>
      </c>
      <c r="B33" s="8">
        <f>Kluppierungsprotokoll!B33</f>
        <v>12.67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110</v>
      </c>
      <c r="B34" s="8">
        <f>Kluppierungsprotokoll!B34</f>
        <v>13.55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114</v>
      </c>
      <c r="B35" s="8">
        <f>Kluppierungsprotokoll!B35</f>
        <v>14.44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8.4788444127734923</v>
      </c>
      <c r="D53" s="2">
        <f t="shared" ref="D53:P53" si="0">SUM(D9:D51)</f>
        <v>19.610135502972845</v>
      </c>
      <c r="E53" s="2">
        <f t="shared" si="0"/>
        <v>0.13854423602330987</v>
      </c>
      <c r="F53" s="2">
        <f t="shared" si="0"/>
        <v>0</v>
      </c>
      <c r="G53" s="2">
        <f t="shared" si="0"/>
        <v>0</v>
      </c>
      <c r="H53" s="2">
        <f t="shared" si="0"/>
        <v>5.8684950769057336</v>
      </c>
      <c r="I53" s="2">
        <f t="shared" si="0"/>
        <v>0</v>
      </c>
      <c r="J53" s="2">
        <f t="shared" si="0"/>
        <v>0.44579199754439169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34.541811226219771</v>
      </c>
    </row>
    <row r="54" spans="1:17" x14ac:dyDescent="0.25">
      <c r="A54" s="2" t="s">
        <v>24</v>
      </c>
      <c r="B54" s="2" t="s">
        <v>26</v>
      </c>
      <c r="C54" s="2">
        <f>C53/$B$6</f>
        <v>12.112634875390704</v>
      </c>
      <c r="D54" s="2">
        <f t="shared" ref="D54:P54" si="1">D53/$B$6</f>
        <v>28.014479289961209</v>
      </c>
      <c r="E54" s="2">
        <f t="shared" si="1"/>
        <v>0.19792033717615698</v>
      </c>
      <c r="F54" s="2">
        <f t="shared" ref="F54" si="2">F53/$B$6</f>
        <v>0</v>
      </c>
      <c r="G54" s="2">
        <f t="shared" si="1"/>
        <v>0</v>
      </c>
      <c r="H54" s="2">
        <f t="shared" si="1"/>
        <v>8.3835643955796204</v>
      </c>
      <c r="I54" s="2">
        <f t="shared" si="1"/>
        <v>0</v>
      </c>
      <c r="J54" s="2">
        <f t="shared" si="1"/>
        <v>0.63684571077770247</v>
      </c>
      <c r="K54" s="2">
        <f t="shared" si="1"/>
        <v>0</v>
      </c>
      <c r="L54" s="2">
        <f t="shared" si="1"/>
        <v>0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</v>
      </c>
      <c r="Q54" s="2">
        <f>SUM(C54:P54)</f>
        <v>49.345444608885387</v>
      </c>
    </row>
    <row r="55" spans="1:17" x14ac:dyDescent="0.25">
      <c r="A55" s="2" t="s">
        <v>24</v>
      </c>
      <c r="B55" s="2" t="s">
        <v>31</v>
      </c>
      <c r="C55" s="2">
        <f>C54/$Q54</f>
        <v>0.24546612096407461</v>
      </c>
      <c r="D55" s="2">
        <f t="shared" ref="D55:P55" si="3">D54/$Q54</f>
        <v>0.56772169167803554</v>
      </c>
      <c r="E55" s="2">
        <f t="shared" si="3"/>
        <v>4.010914051841747E-3</v>
      </c>
      <c r="F55" s="2">
        <f t="shared" ref="F55" si="4">F54/$Q54</f>
        <v>0</v>
      </c>
      <c r="G55" s="2">
        <f t="shared" si="3"/>
        <v>0</v>
      </c>
      <c r="H55" s="2">
        <f t="shared" si="3"/>
        <v>0.16989540700318331</v>
      </c>
      <c r="I55" s="2">
        <f t="shared" si="3"/>
        <v>0</v>
      </c>
      <c r="J55" s="2">
        <f t="shared" si="3"/>
        <v>1.2905866302864943E-2</v>
      </c>
      <c r="K55" s="2">
        <f t="shared" si="3"/>
        <v>0</v>
      </c>
      <c r="L55" s="2">
        <f t="shared" si="3"/>
        <v>0</v>
      </c>
      <c r="M55" s="2">
        <f t="shared" si="3"/>
        <v>0</v>
      </c>
      <c r="N55" s="2">
        <f t="shared" si="3"/>
        <v>0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14</v>
      </c>
      <c r="B10" s="8">
        <f>Kluppierungsprotokoll!B10</f>
        <v>0.13</v>
      </c>
      <c r="C10" s="8">
        <f>Kluppierungsprotokoll!C10*$B10</f>
        <v>0.78</v>
      </c>
      <c r="D10" s="8">
        <f>Kluppierungsprotokoll!D10*$B10</f>
        <v>2.34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0.91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18</v>
      </c>
      <c r="B11" s="8">
        <f>Kluppierungsprotokoll!B11</f>
        <v>0.25</v>
      </c>
      <c r="C11" s="8">
        <f>Kluppierungsprotokoll!C11*$B11</f>
        <v>0.75</v>
      </c>
      <c r="D11" s="8">
        <f>Kluppierungsprotokoll!D11*$B11</f>
        <v>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1.5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22</v>
      </c>
      <c r="B12" s="8">
        <f>Kluppierungsprotokoll!B12</f>
        <v>0.41</v>
      </c>
      <c r="C12" s="8">
        <f>Kluppierungsprotokoll!C12*$B12</f>
        <v>0</v>
      </c>
      <c r="D12" s="8">
        <f>Kluppierungsprotokoll!D12*$B12</f>
        <v>0.82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3.28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26</v>
      </c>
      <c r="B13" s="8">
        <f>Kluppierungsprotokoll!B13</f>
        <v>0.61</v>
      </c>
      <c r="C13" s="8">
        <f>Kluppierungsprotokoll!C13*$B13</f>
        <v>1.22</v>
      </c>
      <c r="D13" s="8">
        <f>Kluppierungsprotokoll!D13*$B13</f>
        <v>1.22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4.2699999999999996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30</v>
      </c>
      <c r="B14" s="8">
        <f>Kluppierungsprotokoll!B14</f>
        <v>0.86</v>
      </c>
      <c r="C14" s="8">
        <f>Kluppierungsprotokoll!C14*$B14</f>
        <v>3.44</v>
      </c>
      <c r="D14" s="8">
        <f>Kluppierungsprotokoll!D14*$B14</f>
        <v>3.44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8.6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34</v>
      </c>
      <c r="B15" s="8">
        <f>Kluppierungsprotokoll!B15</f>
        <v>1.1599999999999999</v>
      </c>
      <c r="C15" s="8">
        <f>Kluppierungsprotokoll!C15*$B15</f>
        <v>3.4799999999999995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16.239999999999998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38</v>
      </c>
      <c r="B16" s="8">
        <f>Kluppierungsprotokoll!B16</f>
        <v>1.5</v>
      </c>
      <c r="C16" s="8">
        <f>Kluppierungsprotokoll!C16*$B16</f>
        <v>4.5</v>
      </c>
      <c r="D16" s="8">
        <f>Kluppierungsprotokoll!D16*$B16</f>
        <v>9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10.5</v>
      </c>
      <c r="I16" s="8">
        <f>Kluppierungsprotokoll!I16*$B16</f>
        <v>0</v>
      </c>
      <c r="J16" s="8">
        <f>Kluppierungsprotokoll!J16*$B16</f>
        <v>1.5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42</v>
      </c>
      <c r="B17" s="8">
        <f>Kluppierungsprotokoll!B17</f>
        <v>1.89</v>
      </c>
      <c r="C17" s="8">
        <f>Kluppierungsprotokoll!C17*$B17</f>
        <v>9.4499999999999993</v>
      </c>
      <c r="D17" s="8">
        <f>Kluppierungsprotokoll!D17*$B17</f>
        <v>5.67</v>
      </c>
      <c r="E17" s="8">
        <f>Kluppierungsprotokoll!E17*$B17</f>
        <v>1.89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15.12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46</v>
      </c>
      <c r="B18" s="8">
        <f>Kluppierungsprotokoll!B18</f>
        <v>2.31</v>
      </c>
      <c r="C18" s="8">
        <f>Kluppierungsprotokoll!C18*$B18</f>
        <v>13.86</v>
      </c>
      <c r="D18" s="8">
        <f>Kluppierungsprotokoll!D18*$B18</f>
        <v>16.170000000000002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2.31</v>
      </c>
      <c r="I18" s="8">
        <f>Kluppierungsprotokoll!I18*$B18</f>
        <v>0</v>
      </c>
      <c r="J18" s="8">
        <f>Kluppierungsprotokoll!J18*$B18</f>
        <v>4.62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50</v>
      </c>
      <c r="B19" s="8">
        <f>Kluppierungsprotokoll!B19</f>
        <v>2.78</v>
      </c>
      <c r="C19" s="8">
        <f>Kluppierungsprotokoll!C19*$B19</f>
        <v>8.34</v>
      </c>
      <c r="D19" s="8">
        <f>Kluppierungsprotokoll!D19*$B19</f>
        <v>36.14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5.56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54</v>
      </c>
      <c r="B20" s="8">
        <f>Kluppierungsprotokoll!B20</f>
        <v>3.29</v>
      </c>
      <c r="C20" s="8">
        <f>Kluppierungsprotokoll!C20*$B20</f>
        <v>26.32</v>
      </c>
      <c r="D20" s="8">
        <f>Kluppierungsprotokoll!D20*$B20</f>
        <v>46.06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3.29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58</v>
      </c>
      <c r="B21" s="8">
        <f>Kluppierungsprotokoll!B21</f>
        <v>3.84</v>
      </c>
      <c r="C21" s="8">
        <f>Kluppierungsprotokoll!C21*$B21</f>
        <v>11.52</v>
      </c>
      <c r="D21" s="8">
        <f>Kluppierungsprotokoll!D21*$B21</f>
        <v>49.92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3.84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62</v>
      </c>
      <c r="B22" s="8">
        <f>Kluppierungsprotokoll!B22</f>
        <v>4.42</v>
      </c>
      <c r="C22" s="8">
        <f>Kluppierungsprotokoll!C22*$B22</f>
        <v>13.26</v>
      </c>
      <c r="D22" s="8">
        <f>Kluppierungsprotokoll!D22*$B22</f>
        <v>13.26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66</v>
      </c>
      <c r="B23" s="8">
        <f>Kluppierungsprotokoll!B23</f>
        <v>5.03</v>
      </c>
      <c r="C23" s="8">
        <f>Kluppierungsprotokoll!C23*$B23</f>
        <v>10.06</v>
      </c>
      <c r="D23" s="8">
        <f>Kluppierungsprotokoll!D23*$B23</f>
        <v>40.24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70</v>
      </c>
      <c r="B24" s="8">
        <f>Kluppierungsprotokoll!B24</f>
        <v>5.68</v>
      </c>
      <c r="C24" s="8">
        <f>Kluppierungsprotokoll!C24*$B24</f>
        <v>5.68</v>
      </c>
      <c r="D24" s="8">
        <f>Kluppierungsprotokoll!D24*$B24</f>
        <v>17.04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74</v>
      </c>
      <c r="B25" s="8">
        <f>Kluppierungsprotokoll!B25</f>
        <v>6.36</v>
      </c>
      <c r="C25" s="8">
        <f>Kluppierungsprotokoll!C25*$B25</f>
        <v>6.36</v>
      </c>
      <c r="D25" s="8">
        <f>Kluppierungsprotokoll!D25*$B25</f>
        <v>25.44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78</v>
      </c>
      <c r="B26" s="8">
        <f>Kluppierungsprotokoll!B26</f>
        <v>7.06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82</v>
      </c>
      <c r="B27" s="8">
        <f>Kluppierungsprotokoll!B27</f>
        <v>7.8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86</v>
      </c>
      <c r="B28" s="8">
        <f>Kluppierungsprotokoll!B28</f>
        <v>8.56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90</v>
      </c>
      <c r="B29" s="8">
        <f>Kluppierungsprotokoll!B29</f>
        <v>9.34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94</v>
      </c>
      <c r="B30" s="8">
        <f>Kluppierungsprotokoll!B30</f>
        <v>10.14</v>
      </c>
      <c r="C30" s="8">
        <f>Kluppierungsprotokoll!C30*$B30</f>
        <v>0</v>
      </c>
      <c r="D30" s="8">
        <f>Kluppierungsprotokoll!D30*$B30</f>
        <v>10.14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98</v>
      </c>
      <c r="B31" s="8">
        <f>Kluppierungsprotokoll!B31</f>
        <v>10.97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102</v>
      </c>
      <c r="B32" s="8">
        <f>Kluppierungsprotokoll!B32</f>
        <v>11.81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106</v>
      </c>
      <c r="B33" s="8">
        <f>Kluppierungsprotokoll!B33</f>
        <v>12.67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110</v>
      </c>
      <c r="B34" s="8">
        <f>Kluppierungsprotokoll!B34</f>
        <v>13.55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114</v>
      </c>
      <c r="B35" s="8">
        <f>Kluppierungsprotokoll!B35</f>
        <v>14.44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119.02</v>
      </c>
      <c r="D53" s="2">
        <f t="shared" ref="D53:P53" si="0">SUM(D9:D51)</f>
        <v>278.90000000000003</v>
      </c>
      <c r="E53" s="2">
        <f t="shared" si="0"/>
        <v>1.89</v>
      </c>
      <c r="F53" s="2">
        <f t="shared" ref="F53" si="1">SUM(F9:F51)</f>
        <v>0</v>
      </c>
      <c r="G53" s="2">
        <f t="shared" si="0"/>
        <v>0</v>
      </c>
      <c r="H53" s="2">
        <f t="shared" si="0"/>
        <v>75.42</v>
      </c>
      <c r="I53" s="2">
        <f t="shared" si="0"/>
        <v>0</v>
      </c>
      <c r="J53" s="2">
        <f t="shared" si="0"/>
        <v>6.12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481.35</v>
      </c>
    </row>
    <row r="54" spans="1:17" x14ac:dyDescent="0.25">
      <c r="A54" s="2" t="s">
        <v>25</v>
      </c>
      <c r="B54" s="2" t="s">
        <v>26</v>
      </c>
      <c r="C54" s="2">
        <f>C53/$B$6</f>
        <v>170.02857142857144</v>
      </c>
      <c r="D54" s="2">
        <f t="shared" ref="D54:P54" si="2">D53/$B$6</f>
        <v>398.4285714285715</v>
      </c>
      <c r="E54" s="2">
        <f t="shared" si="2"/>
        <v>2.7</v>
      </c>
      <c r="F54" s="2">
        <f t="shared" ref="F54" si="3">F53/$B$6</f>
        <v>0</v>
      </c>
      <c r="G54" s="2">
        <f t="shared" si="2"/>
        <v>0</v>
      </c>
      <c r="H54" s="2">
        <f t="shared" si="2"/>
        <v>107.74285714285715</v>
      </c>
      <c r="I54" s="2">
        <f t="shared" si="2"/>
        <v>0</v>
      </c>
      <c r="J54" s="2">
        <f t="shared" si="2"/>
        <v>8.7428571428571438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687.64285714285722</v>
      </c>
    </row>
    <row r="55" spans="1:17" x14ac:dyDescent="0.25">
      <c r="A55" s="2" t="s">
        <v>25</v>
      </c>
      <c r="B55" s="2" t="s">
        <v>31</v>
      </c>
      <c r="C55" s="2">
        <f>C54/$Q54</f>
        <v>0.24726290640905785</v>
      </c>
      <c r="D55" s="2">
        <f t="shared" ref="D55:P55" si="4">D54/$Q54</f>
        <v>0.57941207021917529</v>
      </c>
      <c r="E55" s="2">
        <f t="shared" si="4"/>
        <v>3.9264568401371144E-3</v>
      </c>
      <c r="F55" s="2">
        <f t="shared" ref="F55" si="5">F54/$Q54</f>
        <v>0</v>
      </c>
      <c r="G55" s="2">
        <f t="shared" si="4"/>
        <v>0</v>
      </c>
      <c r="H55" s="2">
        <f t="shared" si="4"/>
        <v>0.15668432533499532</v>
      </c>
      <c r="I55" s="2">
        <f t="shared" si="4"/>
        <v>0</v>
      </c>
      <c r="J55" s="2">
        <f t="shared" si="4"/>
        <v>1.2714241196634465E-2</v>
      </c>
      <c r="K55" s="2">
        <f t="shared" si="4"/>
        <v>0</v>
      </c>
      <c r="L55" s="2">
        <f t="shared" si="4"/>
        <v>0</v>
      </c>
      <c r="M55" s="2">
        <f t="shared" si="4"/>
        <v>0</v>
      </c>
      <c r="N55" s="2">
        <f t="shared" si="4"/>
        <v>0</v>
      </c>
      <c r="O55" s="2">
        <f t="shared" si="4"/>
        <v>0</v>
      </c>
      <c r="P55" s="2">
        <f t="shared" si="4"/>
        <v>0</v>
      </c>
      <c r="Q55" s="2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Schmutz Daniel, WEU-AWN-WAV</cp:lastModifiedBy>
  <dcterms:created xsi:type="dcterms:W3CDTF">2022-03-10T11:48:40Z</dcterms:created>
  <dcterms:modified xsi:type="dcterms:W3CDTF">2024-01-26T13:05:56Z</dcterms:modified>
</cp:coreProperties>
</file>