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ENW28\AppData\Roaming\OpenText\DM\Temp\"/>
    </mc:Choice>
  </mc:AlternateContent>
  <xr:revisionPtr revIDLastSave="0" documentId="8_{7BDE84D6-A36C-400F-850D-994C71F4FE9F}" xr6:coauthVersionLast="47" xr6:coauthVersionMax="47" xr10:uidLastSave="{00000000-0000-0000-0000-000000000000}"/>
  <bookViews>
    <workbookView xWindow="-120" yWindow="-120" windowWidth="29040" windowHeight="176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L55" i="2" s="1"/>
  <c r="M54" i="2"/>
  <c r="M55" i="2" s="1"/>
  <c r="N54" i="2"/>
  <c r="N55" i="2" s="1"/>
  <c r="O54" i="2"/>
  <c r="P54" i="2"/>
  <c r="C54" i="2"/>
  <c r="C55" i="2" s="1"/>
  <c r="Q55" i="2" l="1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<sst xmlns="http://schemas.openxmlformats.org/spreadsheetml/2006/main" count="140" uniqueCount="49">
  <si>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</si>
  <si>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</si>
  <si>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</si>
  <si>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</si>
  <si>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</si>
  <si>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</si>
  <si>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</si>
  <si>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</si>
  <si>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</si>
  <si>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</si>
  <si>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</si>
  <si>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</si>
  <si>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</si>
  <si>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</si>
  <si>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</si>
  <si>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</si>
  <si>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</si>
  <si>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</si>
  <si>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</si>
  <si>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</si>
  <si>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</si>
  <si>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</si>
  <si>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</si>
  <si>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</si>
  <si>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</si>
  <si>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</si>
  <si>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</si>
  <si>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</si>
  <si>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</si>
  <si>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</si>
  <si>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</si>
  <si>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</si>
  <si>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</si>
  <si>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</si>
  <si>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</si>
  <si>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</si>
  <si>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</si>
  <si>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</si>
  <si>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</si>
  <si>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</si>
  <si>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</si>
  <si>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</si>
  <si>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</si>
  <si>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</si>
  <si>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</si>
  <si>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</si>
  <si>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</si>
  <si>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Herderen</t>
  </si>
  <si>
    <t>Scherer Ruedi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</si>
</sst>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workbookViewId="0">
      <selection activeCell="C5" sqref="C5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39503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0.3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18</v>
      </c>
      <c r="B9" s="28">
        <v>0.2</v>
      </c>
      <c r="C9" s="28"/>
      <c r="D9" s="28"/>
      <c r="E9" s="28"/>
      <c r="F9" s="28"/>
      <c r="G9" s="28"/>
      <c r="H9" s="28">
        <v>2</v>
      </c>
      <c r="I9" s="28"/>
      <c r="J9" s="28"/>
      <c r="K9" s="28"/>
      <c r="L9" s="28">
        <v>2</v>
      </c>
      <c r="M9" s="28">
        <v>1</v>
      </c>
      <c r="N9" s="28">
        <v>3</v>
      </c>
      <c r="O9" s="28"/>
      <c r="P9" s="28"/>
    </row>
    <row r="10" spans="1:16" x14ac:dyDescent="0.25">
      <c r="A10" s="29">
        <v>22</v>
      </c>
      <c r="B10" s="29">
        <v>0.3</v>
      </c>
      <c r="C10" s="29"/>
      <c r="D10" s="29"/>
      <c r="E10" s="29"/>
      <c r="F10" s="29"/>
      <c r="G10" s="29"/>
      <c r="H10" s="29"/>
      <c r="I10" s="29"/>
      <c r="J10" s="29">
        <v>1</v>
      </c>
      <c r="K10" s="29"/>
      <c r="L10" s="29"/>
      <c r="M10" s="29"/>
      <c r="N10" s="29">
        <v>2</v>
      </c>
      <c r="O10" s="29"/>
      <c r="P10" s="29"/>
    </row>
    <row r="11" spans="1:16" x14ac:dyDescent="0.25">
      <c r="A11" s="29">
        <v>26</v>
      </c>
      <c r="B11" s="29">
        <v>0.5</v>
      </c>
      <c r="C11" s="29"/>
      <c r="D11" s="29"/>
      <c r="E11" s="29"/>
      <c r="F11" s="29"/>
      <c r="G11" s="29"/>
      <c r="H11" s="29"/>
      <c r="I11" s="29"/>
      <c r="J11" s="29"/>
      <c r="K11" s="29"/>
      <c r="L11" s="29">
        <v>1</v>
      </c>
      <c r="M11" s="29"/>
      <c r="N11" s="29"/>
      <c r="O11" s="29"/>
      <c r="P11" s="29"/>
    </row>
    <row r="12" spans="1:16" x14ac:dyDescent="0.25">
      <c r="A12" s="29">
        <v>30</v>
      </c>
      <c r="B12" s="29">
        <v>0.7</v>
      </c>
      <c r="C12" s="29"/>
      <c r="D12" s="29"/>
      <c r="E12" s="29"/>
      <c r="F12" s="29"/>
      <c r="G12" s="29"/>
      <c r="H12" s="29">
        <v>4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>
        <v>34</v>
      </c>
      <c r="B13" s="29">
        <v>0.95</v>
      </c>
      <c r="C13" s="29"/>
      <c r="D13" s="29"/>
      <c r="E13" s="29"/>
      <c r="F13" s="29"/>
      <c r="G13" s="29"/>
      <c r="H13" s="29">
        <v>1</v>
      </c>
      <c r="I13" s="29"/>
      <c r="J13" s="29"/>
      <c r="K13" s="29"/>
      <c r="L13" s="29">
        <v>1</v>
      </c>
      <c r="M13" s="29"/>
      <c r="N13" s="29"/>
      <c r="O13" s="29"/>
      <c r="P13" s="29"/>
    </row>
    <row r="14" spans="1:16" x14ac:dyDescent="0.25">
      <c r="A14" s="29">
        <v>38</v>
      </c>
      <c r="B14" s="29">
        <v>1.25</v>
      </c>
      <c r="C14" s="29"/>
      <c r="D14" s="29"/>
      <c r="E14" s="29"/>
      <c r="F14" s="29"/>
      <c r="G14" s="29"/>
      <c r="H14" s="29">
        <v>5</v>
      </c>
      <c r="I14" s="29">
        <v>1</v>
      </c>
      <c r="J14" s="29">
        <v>2</v>
      </c>
      <c r="K14" s="29"/>
      <c r="L14" s="29"/>
      <c r="M14" s="29">
        <v>1</v>
      </c>
      <c r="N14" s="29">
        <v>1</v>
      </c>
      <c r="O14" s="29"/>
      <c r="P14" s="29"/>
    </row>
    <row r="15" spans="1:16" x14ac:dyDescent="0.25">
      <c r="A15" s="29">
        <v>42</v>
      </c>
      <c r="B15" s="29">
        <v>1.55</v>
      </c>
      <c r="C15" s="29"/>
      <c r="D15" s="29"/>
      <c r="E15" s="29"/>
      <c r="F15" s="29"/>
      <c r="G15" s="29"/>
      <c r="H15" s="29">
        <v>6</v>
      </c>
      <c r="I15" s="29"/>
      <c r="J15" s="29">
        <v>1</v>
      </c>
      <c r="K15" s="29"/>
      <c r="L15" s="29"/>
      <c r="M15" s="29"/>
      <c r="N15" s="29"/>
      <c r="O15" s="29"/>
      <c r="P15" s="29"/>
    </row>
    <row r="16" spans="1:16" x14ac:dyDescent="0.25">
      <c r="A16" s="29">
        <v>46</v>
      </c>
      <c r="B16" s="29">
        <v>1.9</v>
      </c>
      <c r="C16" s="29"/>
      <c r="D16" s="29"/>
      <c r="E16" s="29"/>
      <c r="F16" s="29"/>
      <c r="G16" s="29"/>
      <c r="H16" s="29">
        <v>7</v>
      </c>
      <c r="I16" s="29">
        <v>1</v>
      </c>
      <c r="J16" s="29">
        <v>1</v>
      </c>
      <c r="K16" s="29"/>
      <c r="L16" s="29"/>
      <c r="M16" s="29"/>
      <c r="N16" s="29"/>
      <c r="O16" s="29"/>
      <c r="P16" s="29"/>
    </row>
    <row r="17" spans="1:16" x14ac:dyDescent="0.25">
      <c r="A17" s="29">
        <v>50</v>
      </c>
      <c r="B17" s="29">
        <v>2.2999999999999998</v>
      </c>
      <c r="C17" s="29"/>
      <c r="D17" s="29"/>
      <c r="E17" s="29"/>
      <c r="F17" s="29"/>
      <c r="G17" s="29"/>
      <c r="H17" s="29">
        <v>8</v>
      </c>
      <c r="I17" s="29">
        <v>2</v>
      </c>
      <c r="J17" s="29">
        <v>1</v>
      </c>
      <c r="K17" s="29"/>
      <c r="L17" s="29"/>
      <c r="M17" s="29"/>
      <c r="N17" s="29"/>
      <c r="O17" s="29"/>
      <c r="P17" s="29"/>
    </row>
    <row r="18" spans="1:16" x14ac:dyDescent="0.25">
      <c r="A18" s="29">
        <v>54</v>
      </c>
      <c r="B18" s="29">
        <v>2.7</v>
      </c>
      <c r="C18" s="29"/>
      <c r="D18" s="29"/>
      <c r="E18" s="29"/>
      <c r="F18" s="29"/>
      <c r="G18" s="29"/>
      <c r="H18" s="29">
        <v>3</v>
      </c>
      <c r="I18" s="29"/>
      <c r="J18" s="29">
        <v>1</v>
      </c>
      <c r="K18" s="29"/>
      <c r="L18" s="29"/>
      <c r="M18" s="29"/>
      <c r="N18" s="29"/>
      <c r="O18" s="29"/>
      <c r="P18" s="29"/>
    </row>
    <row r="19" spans="1:16" x14ac:dyDescent="0.25">
      <c r="A19" s="29">
        <v>58</v>
      </c>
      <c r="B19" s="29">
        <v>3.15</v>
      </c>
      <c r="C19" s="29"/>
      <c r="D19" s="29"/>
      <c r="E19" s="29"/>
      <c r="F19" s="29"/>
      <c r="G19" s="29"/>
      <c r="H19" s="29">
        <v>1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62</v>
      </c>
      <c r="B20" s="29">
        <v>3.6</v>
      </c>
      <c r="C20" s="29"/>
      <c r="D20" s="29"/>
      <c r="E20" s="29"/>
      <c r="F20" s="29"/>
      <c r="G20" s="29"/>
      <c r="H20" s="29">
        <v>1</v>
      </c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66</v>
      </c>
      <c r="B21" s="29">
        <v>4.0999999999999996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70</v>
      </c>
      <c r="B22" s="29">
        <v>4.5999999999999996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74</v>
      </c>
      <c r="B23" s="29">
        <v>5.2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78</v>
      </c>
      <c r="B24" s="29">
        <v>5.8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82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>
        <v>86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>
        <v>90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0</v>
      </c>
      <c r="D54" s="13">
        <f t="shared" ref="D54:P54" si="0">SUM(D9:D51)</f>
        <v>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38</v>
      </c>
      <c r="I54" s="13">
        <f t="shared" si="0"/>
        <v>4</v>
      </c>
      <c r="J54" s="13">
        <f t="shared" si="0"/>
        <v>7</v>
      </c>
      <c r="K54" s="13">
        <f t="shared" si="0"/>
        <v>0</v>
      </c>
      <c r="L54" s="13">
        <f t="shared" si="0"/>
        <v>4</v>
      </c>
      <c r="M54" s="13">
        <f t="shared" si="0"/>
        <v>2</v>
      </c>
      <c r="N54" s="13">
        <f t="shared" si="0"/>
        <v>6</v>
      </c>
      <c r="O54" s="13">
        <f t="shared" si="0"/>
        <v>0</v>
      </c>
      <c r="P54" s="13">
        <f t="shared" si="0"/>
        <v>0</v>
      </c>
      <c r="Q54" s="19">
        <f>SUM(C54:P54)</f>
        <v>61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0</v>
      </c>
      <c r="D55" s="20">
        <f t="shared" ref="D55:P55" si="2">ROUND(D54/$B$6, 1)</f>
        <v>0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126.7</v>
      </c>
      <c r="I55" s="20">
        <f t="shared" si="2"/>
        <v>13.3</v>
      </c>
      <c r="J55" s="20">
        <f t="shared" si="2"/>
        <v>23.3</v>
      </c>
      <c r="K55" s="20">
        <f t="shared" si="2"/>
        <v>0</v>
      </c>
      <c r="L55" s="20">
        <f t="shared" si="2"/>
        <v>13.3</v>
      </c>
      <c r="M55" s="20">
        <f t="shared" si="2"/>
        <v>6.7</v>
      </c>
      <c r="N55" s="20">
        <f t="shared" si="2"/>
        <v>20</v>
      </c>
      <c r="O55" s="20">
        <f t="shared" si="2"/>
        <v>0</v>
      </c>
      <c r="P55" s="20">
        <f t="shared" si="2"/>
        <v>0</v>
      </c>
      <c r="Q55" s="21">
        <f>ROUND(SUM(C55:P55),0)</f>
        <v>203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5.81</v>
      </c>
      <c r="I56" s="22">
        <f>ROUND('Berechnungen Grundflaeche'!I53, 2)</f>
        <v>0.67</v>
      </c>
      <c r="J56" s="22">
        <f>ROUND('Berechnungen Grundflaeche'!J53, 2)</f>
        <v>0.99</v>
      </c>
      <c r="K56" s="22">
        <f>ROUND('Berechnungen Grundflaeche'!K53, 2)</f>
        <v>0</v>
      </c>
      <c r="L56" s="22">
        <f>ROUND('Berechnungen Grundflaeche'!L53, 2)</f>
        <v>0.19</v>
      </c>
      <c r="M56" s="22">
        <f>ROUND('Berechnungen Grundflaeche'!M53, 2)</f>
        <v>0.14000000000000001</v>
      </c>
      <c r="N56" s="22">
        <f>ROUND('Berechnungen Grundflaeche'!N53, 2)</f>
        <v>0.27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8.1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19.37</v>
      </c>
      <c r="I57" s="22">
        <f>ROUND('Berechnungen Grundflaeche'!I54, 2)</f>
        <v>2.2400000000000002</v>
      </c>
      <c r="J57" s="22">
        <f>ROUND('Berechnungen Grundflaeche'!J54, 2)</f>
        <v>3.32</v>
      </c>
      <c r="K57" s="22">
        <f>ROUND('Berechnungen Grundflaeche'!K54, 2)</f>
        <v>0</v>
      </c>
      <c r="L57" s="22">
        <f>ROUND('Berechnungen Grundflaeche'!L54, 2)</f>
        <v>0.65</v>
      </c>
      <c r="M57" s="22">
        <f>ROUND('Berechnungen Grundflaeche'!M54, 2)</f>
        <v>0.46</v>
      </c>
      <c r="N57" s="22">
        <f>ROUND('Berechnungen Grundflaeche'!N54, 2)</f>
        <v>0.89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26.9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72</v>
      </c>
      <c r="I58" s="24">
        <f>ROUND(100 * 'Berechnungen Grundflaeche'!I55,0)</f>
        <v>8</v>
      </c>
      <c r="J58" s="24">
        <f>ROUND(100 * 'Berechnungen Grundflaeche'!J55,0)</f>
        <v>12</v>
      </c>
      <c r="K58" s="24">
        <f>ROUND(100 * 'Berechnungen Grundflaeche'!K55,0)</f>
        <v>0</v>
      </c>
      <c r="L58" s="24">
        <f>ROUND(100 * 'Berechnungen Grundflaeche'!L55,0)</f>
        <v>2</v>
      </c>
      <c r="M58" s="24">
        <f>ROUND(100 * 'Berechnungen Grundflaeche'!M55,0)</f>
        <v>2</v>
      </c>
      <c r="N58" s="24">
        <f>ROUND(100 * 'Berechnungen Grundflaeche'!N55,0)</f>
        <v>3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66.3</v>
      </c>
      <c r="I59" s="26">
        <f>ROUND('Berechnungen Vorrat'!I53, 1)</f>
        <v>7.8</v>
      </c>
      <c r="J59" s="26">
        <f>ROUND('Berechnungen Vorrat'!J53, 1)</f>
        <v>11.3</v>
      </c>
      <c r="K59" s="26">
        <f>ROUND('Berechnungen Vorrat'!K53, 1)</f>
        <v>0</v>
      </c>
      <c r="L59" s="26">
        <f>ROUND('Berechnungen Vorrat'!L53, 1)</f>
        <v>1.9</v>
      </c>
      <c r="M59" s="26">
        <f>ROUND('Berechnungen Vorrat'!M53, 1)</f>
        <v>1.5</v>
      </c>
      <c r="N59" s="26">
        <f>ROUND('Berechnungen Vorrat'!N53, 1)</f>
        <v>2.5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91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220.8</v>
      </c>
      <c r="I60" s="26">
        <f>ROUND('Berechnungen Vorrat'!I54, 1)</f>
        <v>25.8</v>
      </c>
      <c r="J60" s="26">
        <f>ROUND('Berechnungen Vorrat'!J54, 1)</f>
        <v>37.5</v>
      </c>
      <c r="K60" s="26">
        <f>ROUND('Berechnungen Vorrat'!K54, 1)</f>
        <v>0</v>
      </c>
      <c r="L60" s="26">
        <f>ROUND('Berechnungen Vorrat'!L54, 1)</f>
        <v>6.2</v>
      </c>
      <c r="M60" s="26">
        <f>ROUND('Berechnungen Vorrat'!M54, 1)</f>
        <v>4.8</v>
      </c>
      <c r="N60" s="26">
        <f>ROUND('Berechnungen Vorrat'!N54, 1)</f>
        <v>8.1999999999999993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303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73</v>
      </c>
      <c r="I61" s="24">
        <f>ROUND(100 * 'Berechnungen Vorrat'!I55, 0)</f>
        <v>9</v>
      </c>
      <c r="J61" s="24">
        <f>ROUND(100 * 'Berechnungen Vorrat'!J55, 0)</f>
        <v>12</v>
      </c>
      <c r="K61" s="24">
        <f>ROUND(100 * 'Berechnungen Vorrat'!K55, 0)</f>
        <v>0</v>
      </c>
      <c r="L61" s="24">
        <f>ROUND(100 * 'Berechnungen Vorrat'!L55, 0)</f>
        <v>2</v>
      </c>
      <c r="M61" s="24">
        <f>ROUND(100 * 'Berechnungen Vorrat'!M55, 0)</f>
        <v>2</v>
      </c>
      <c r="N61" s="24">
        <f>ROUND(100 * 'Berechnungen Vorrat'!N55, 0)</f>
        <v>3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6.666666666666667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6.666666666666667</v>
      </c>
      <c r="M9" s="7">
        <f>Kluppierungsprotokoll!M9/$B$6</f>
        <v>3.3333333333333335</v>
      </c>
      <c r="N9" s="7">
        <f>Kluppierungsprotokoll!N9/$B$6</f>
        <v>10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3.3333333333333335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6.666666666666667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3.3333333333333335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13.333333333333334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3.3333333333333335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3.3333333333333335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16.666666666666668</v>
      </c>
      <c r="I14" s="8">
        <f>Kluppierungsprotokoll!I14/$B$6</f>
        <v>3.3333333333333335</v>
      </c>
      <c r="J14" s="8">
        <f>Kluppierungsprotokoll!J14/$B$6</f>
        <v>6.666666666666667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3.3333333333333335</v>
      </c>
      <c r="N14" s="8">
        <f>Kluppierungsprotokoll!N14/$B$6</f>
        <v>3.3333333333333335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20</v>
      </c>
      <c r="I15" s="8">
        <f>Kluppierungsprotokoll!I15/$B$6</f>
        <v>0</v>
      </c>
      <c r="J15" s="8">
        <f>Kluppierungsprotokoll!J15/$B$6</f>
        <v>3.3333333333333335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23.333333333333336</v>
      </c>
      <c r="I16" s="8">
        <f>Kluppierungsprotokoll!I16/$B$6</f>
        <v>3.3333333333333335</v>
      </c>
      <c r="J16" s="8">
        <f>Kluppierungsprotokoll!J16/$B$6</f>
        <v>3.3333333333333335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26.666666666666668</v>
      </c>
      <c r="I17" s="8">
        <f>Kluppierungsprotokoll!I17/$B$6</f>
        <v>6.666666666666667</v>
      </c>
      <c r="J17" s="8">
        <f>Kluppierungsprotokoll!J17/$B$6</f>
        <v>3.3333333333333335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10</v>
      </c>
      <c r="I18" s="8">
        <f>Kluppierungsprotokoll!I18/$B$6</f>
        <v>0</v>
      </c>
      <c r="J18" s="8">
        <f>Kluppierungsprotokoll!J18/$B$6</f>
        <v>3.3333333333333335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3.3333333333333335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3.3333333333333335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5.0893800988154644E-2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5.0893800988154644E-2</v>
      </c>
      <c r="M9" s="7">
        <f>Kluppierungsprotokoll!M9*($A9/200)^2*PI()</f>
        <v>2.5446900494077322E-2</v>
      </c>
      <c r="N9" s="7">
        <f>Kluppierungsprotokoll!N9*($A9/200)^2*PI()</f>
        <v>7.6340701482231973E-2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3.8013271108436497E-2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7.6026542216872994E-2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5.3092915845667513E-2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0.28274333882308139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9.0792027688745044E-2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9.0792027688745044E-2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0.56705747397295769</v>
      </c>
      <c r="I14" s="8">
        <f>Kluppierungsprotokoll!I14*($A14/200)^2*PI()</f>
        <v>0.11341149479459153</v>
      </c>
      <c r="J14" s="8">
        <f>Kluppierungsprotokoll!J14*($A14/200)^2*PI()</f>
        <v>0.22682298958918307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0.11341149479459153</v>
      </c>
      <c r="N14" s="8">
        <f>Kluppierungsprotokoll!N14*($A14/200)^2*PI()</f>
        <v>0.11341149479459153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0.83126541613985905</v>
      </c>
      <c r="I15" s="8">
        <f>Kluppierungsprotokoll!I15*($A15/200)^2*PI()</f>
        <v>0</v>
      </c>
      <c r="J15" s="8">
        <f>Kluppierungsprotokoll!J15*($A15/200)^2*PI()</f>
        <v>0.13854423602330987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1.1633317596243005</v>
      </c>
      <c r="I16" s="8">
        <f>Kluppierungsprotokoll!I16*($A16/200)^2*PI()</f>
        <v>0.16619025137490007</v>
      </c>
      <c r="J16" s="8">
        <f>Kluppierungsprotokoll!J16*($A16/200)^2*PI()</f>
        <v>0.16619025137490007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1.5707963267948966</v>
      </c>
      <c r="I17" s="8">
        <f>Kluppierungsprotokoll!I17*($A17/200)^2*PI()</f>
        <v>0.39269908169872414</v>
      </c>
      <c r="J17" s="8">
        <f>Kluppierungsprotokoll!J17*($A17/200)^2*PI()</f>
        <v>0.19634954084936207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0.68706631334008772</v>
      </c>
      <c r="I18" s="8">
        <f>Kluppierungsprotokoll!I18*($A18/200)^2*PI()</f>
        <v>0</v>
      </c>
      <c r="J18" s="8">
        <f>Kluppierungsprotokoll!J18*($A18/200)^2*PI()</f>
        <v>0.22902210444669593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0.26420794216690158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0.30190705400997914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0</v>
      </c>
      <c r="D53" s="2">
        <f t="shared" ref="D53:P53" si="0">SUM(D9:D51)</f>
        <v>0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5.8100614535489639</v>
      </c>
      <c r="I53" s="2">
        <f t="shared" si="0"/>
        <v>0.67230082786821577</v>
      </c>
      <c r="J53" s="2">
        <f t="shared" si="0"/>
        <v>0.9949423933918875</v>
      </c>
      <c r="K53" s="2">
        <f t="shared" si="0"/>
        <v>0</v>
      </c>
      <c r="L53" s="2">
        <f t="shared" si="0"/>
        <v>0.19477874452256722</v>
      </c>
      <c r="M53" s="2">
        <f t="shared" si="0"/>
        <v>0.13885839528866886</v>
      </c>
      <c r="N53" s="2">
        <f t="shared" si="0"/>
        <v>0.26577873849369649</v>
      </c>
      <c r="O53" s="2">
        <f t="shared" si="0"/>
        <v>0</v>
      </c>
      <c r="P53" s="2">
        <f t="shared" si="0"/>
        <v>0</v>
      </c>
      <c r="Q53" s="2">
        <f>SUM(C53:P53)</f>
        <v>8.0767205531140007</v>
      </c>
    </row>
    <row r="54" spans="1:17" x14ac:dyDescent="0.25">
      <c r="A54" s="2" t="s">
        <v>24</v>
      </c>
      <c r="B54" s="2" t="s">
        <v>26</v>
      </c>
      <c r="C54" s="2">
        <f>C53/$B$6</f>
        <v>0</v>
      </c>
      <c r="D54" s="2">
        <f t="shared" ref="D54:P54" si="1">D53/$B$6</f>
        <v>0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19.366871511829881</v>
      </c>
      <c r="I54" s="2">
        <f t="shared" si="1"/>
        <v>2.2410027595607191</v>
      </c>
      <c r="J54" s="2">
        <f t="shared" si="1"/>
        <v>3.3164746446396252</v>
      </c>
      <c r="K54" s="2">
        <f t="shared" si="1"/>
        <v>0</v>
      </c>
      <c r="L54" s="2">
        <f t="shared" si="1"/>
        <v>0.64926248174189072</v>
      </c>
      <c r="M54" s="2">
        <f t="shared" si="1"/>
        <v>0.46286131762889621</v>
      </c>
      <c r="N54" s="2">
        <f t="shared" si="1"/>
        <v>0.88592912831232162</v>
      </c>
      <c r="O54" s="2">
        <f t="shared" si="1"/>
        <v>0</v>
      </c>
      <c r="P54" s="2">
        <f t="shared" si="1"/>
        <v>0</v>
      </c>
      <c r="Q54" s="2">
        <f>SUM(C54:P54)</f>
        <v>26.922401843713331</v>
      </c>
    </row>
    <row r="55" spans="1:17" x14ac:dyDescent="0.25">
      <c r="A55" s="2" t="s">
        <v>24</v>
      </c>
      <c r="B55" s="2" t="s">
        <v>31</v>
      </c>
      <c r="C55" s="2">
        <f>C54/$Q54</f>
        <v>0</v>
      </c>
      <c r="D55" s="2">
        <f t="shared" ref="D55:P55" si="3">D54/$Q54</f>
        <v>0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0.71935897934575455</v>
      </c>
      <c r="I55" s="2">
        <f t="shared" si="3"/>
        <v>8.3239332529464388E-2</v>
      </c>
      <c r="J55" s="2">
        <f t="shared" si="3"/>
        <v>0.1231864327667354</v>
      </c>
      <c r="K55" s="2">
        <f t="shared" si="3"/>
        <v>0</v>
      </c>
      <c r="L55" s="2">
        <f t="shared" si="3"/>
        <v>2.411606830292894E-2</v>
      </c>
      <c r="M55" s="2">
        <f t="shared" si="3"/>
        <v>1.7192422886926757E-2</v>
      </c>
      <c r="N55" s="2">
        <f t="shared" si="3"/>
        <v>3.2906764168190127E-2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0.4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0.4</v>
      </c>
      <c r="M9" s="7">
        <f>Kluppierungsprotokoll!M9*$B9</f>
        <v>0.2</v>
      </c>
      <c r="N9" s="7">
        <f>Kluppierungsprotokoll!N9*$B9</f>
        <v>0.60000000000000009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0.3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0.6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0.5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2.8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0.95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0.95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6.25</v>
      </c>
      <c r="I14" s="8">
        <f>Kluppierungsprotokoll!I14*$B14</f>
        <v>1.25</v>
      </c>
      <c r="J14" s="8">
        <f>Kluppierungsprotokoll!J14*$B14</f>
        <v>2.5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1.25</v>
      </c>
      <c r="N14" s="8">
        <f>Kluppierungsprotokoll!N14*$B14</f>
        <v>1.25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9.3000000000000007</v>
      </c>
      <c r="I15" s="8">
        <f>Kluppierungsprotokoll!I15*$B15</f>
        <v>0</v>
      </c>
      <c r="J15" s="8">
        <f>Kluppierungsprotokoll!J15*$B15</f>
        <v>1.55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13.299999999999999</v>
      </c>
      <c r="I16" s="8">
        <f>Kluppierungsprotokoll!I16*$B16</f>
        <v>1.9</v>
      </c>
      <c r="J16" s="8">
        <f>Kluppierungsprotokoll!J16*$B16</f>
        <v>1.9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18.399999999999999</v>
      </c>
      <c r="I17" s="8">
        <f>Kluppierungsprotokoll!I17*$B17</f>
        <v>4.5999999999999996</v>
      </c>
      <c r="J17" s="8">
        <f>Kluppierungsprotokoll!J17*$B17</f>
        <v>2.2999999999999998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8.1000000000000014</v>
      </c>
      <c r="I18" s="8">
        <f>Kluppierungsprotokoll!I18*$B18</f>
        <v>0</v>
      </c>
      <c r="J18" s="8">
        <f>Kluppierungsprotokoll!J18*$B18</f>
        <v>2.7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3.15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3.6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0</v>
      </c>
      <c r="D53" s="2">
        <f t="shared" ref="D53:P53" si="0">SUM(D9:D51)</f>
        <v>0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66.25</v>
      </c>
      <c r="I53" s="2">
        <f t="shared" si="0"/>
        <v>7.75</v>
      </c>
      <c r="J53" s="2">
        <f t="shared" si="0"/>
        <v>11.25</v>
      </c>
      <c r="K53" s="2">
        <f t="shared" si="0"/>
        <v>0</v>
      </c>
      <c r="L53" s="2">
        <f t="shared" si="0"/>
        <v>1.85</v>
      </c>
      <c r="M53" s="2">
        <f t="shared" si="0"/>
        <v>1.45</v>
      </c>
      <c r="N53" s="2">
        <f t="shared" si="0"/>
        <v>2.4500000000000002</v>
      </c>
      <c r="O53" s="2">
        <f t="shared" si="0"/>
        <v>0</v>
      </c>
      <c r="P53" s="2">
        <f t="shared" si="0"/>
        <v>0</v>
      </c>
      <c r="Q53" s="2">
        <f>SUM(C53:P53)</f>
        <v>91</v>
      </c>
    </row>
    <row r="54" spans="1:17" x14ac:dyDescent="0.25">
      <c r="A54" s="2" t="s">
        <v>25</v>
      </c>
      <c r="B54" s="2" t="s">
        <v>26</v>
      </c>
      <c r="C54" s="2">
        <f>C53/$B$6</f>
        <v>0</v>
      </c>
      <c r="D54" s="2">
        <f t="shared" ref="D54:P54" si="2">D53/$B$6</f>
        <v>0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220.83333333333334</v>
      </c>
      <c r="I54" s="2">
        <f t="shared" si="2"/>
        <v>25.833333333333336</v>
      </c>
      <c r="J54" s="2">
        <f t="shared" si="2"/>
        <v>37.5</v>
      </c>
      <c r="K54" s="2">
        <f t="shared" si="2"/>
        <v>0</v>
      </c>
      <c r="L54" s="2">
        <f t="shared" si="2"/>
        <v>6.166666666666667</v>
      </c>
      <c r="M54" s="2">
        <f t="shared" si="2"/>
        <v>4.833333333333333</v>
      </c>
      <c r="N54" s="2">
        <f t="shared" si="2"/>
        <v>8.1666666666666679</v>
      </c>
      <c r="O54" s="2">
        <f t="shared" si="2"/>
        <v>0</v>
      </c>
      <c r="P54" s="2">
        <f t="shared" si="2"/>
        <v>0</v>
      </c>
      <c r="Q54" s="2">
        <f>SUM(C54:P54)</f>
        <v>303.33333333333337</v>
      </c>
    </row>
    <row r="55" spans="1:17" x14ac:dyDescent="0.25">
      <c r="A55" s="2" t="s">
        <v>25</v>
      </c>
      <c r="B55" s="2" t="s">
        <v>31</v>
      </c>
      <c r="C55" s="2">
        <f>C54/$Q54</f>
        <v>0</v>
      </c>
      <c r="D55" s="2">
        <f t="shared" ref="D55:P55" si="4">D54/$Q54</f>
        <v>0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0.72802197802197799</v>
      </c>
      <c r="I55" s="2">
        <f t="shared" si="4"/>
        <v>8.5164835164835168E-2</v>
      </c>
      <c r="J55" s="2">
        <f t="shared" si="4"/>
        <v>0.12362637362637362</v>
      </c>
      <c r="K55" s="2">
        <f t="shared" si="4"/>
        <v>0</v>
      </c>
      <c r="L55" s="2">
        <f t="shared" si="4"/>
        <v>2.0329670329670327E-2</v>
      </c>
      <c r="M55" s="2">
        <f t="shared" si="4"/>
        <v>1.5934065934065929E-2</v>
      </c>
      <c r="N55" s="2">
        <f t="shared" si="4"/>
        <v>2.6923076923076925E-2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Berchtold Lukas</cp:lastModifiedBy>
  <dcterms:created xsi:type="dcterms:W3CDTF">2022-03-10T11:48:40Z</dcterms:created>
  <dcterms:modified xsi:type="dcterms:W3CDTF">2024-01-23T15:14:49Z</dcterms:modified>
</cp:coreProperties>
</file>