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8\Report de données_2025-07-17\"/>
    </mc:Choice>
  </mc:AlternateContent>
  <xr:revisionPtr revIDLastSave="0" documentId="13_ncr:1_{E4B62CB1-E782-4EC6-AFDB-1C6A61B22B1C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4" i="5" l="1"/>
  <c r="S34" i="5"/>
  <c r="F34" i="5"/>
  <c r="J34" i="5"/>
  <c r="L34" i="5"/>
  <c r="C34" i="5"/>
  <c r="Q34" i="5"/>
  <c r="G34" i="5"/>
  <c r="I34" i="5"/>
  <c r="K34" i="5"/>
  <c r="O34" i="5"/>
  <c r="P34" i="5"/>
  <c r="R34" i="5"/>
  <c r="H34" i="5"/>
  <c r="M34" i="5"/>
  <c r="N34" i="5"/>
  <c r="D34" i="5"/>
  <c r="K32" i="6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J32" i="6"/>
  <c r="I32" i="6"/>
  <c r="C30" i="5"/>
  <c r="Q30" i="5"/>
  <c r="D30" i="5"/>
  <c r="R30" i="5"/>
  <c r="K30" i="5"/>
  <c r="O30" i="5"/>
  <c r="E30" i="5"/>
  <c r="S30" i="5"/>
  <c r="N30" i="5"/>
  <c r="P30" i="5"/>
  <c r="F30" i="5"/>
  <c r="G30" i="5"/>
  <c r="H30" i="5"/>
  <c r="I30" i="5"/>
  <c r="J30" i="5"/>
  <c r="L30" i="5"/>
  <c r="M30" i="5"/>
  <c r="H33" i="6"/>
  <c r="I33" i="6"/>
  <c r="J33" i="6"/>
  <c r="K33" i="6"/>
  <c r="L33" i="6"/>
  <c r="M33" i="6"/>
  <c r="N33" i="6"/>
  <c r="O33" i="6"/>
  <c r="P33" i="6"/>
  <c r="C33" i="6"/>
  <c r="Q33" i="6"/>
  <c r="D33" i="6"/>
  <c r="R33" i="6"/>
  <c r="E33" i="6"/>
  <c r="S33" i="6"/>
  <c r="G33" i="6"/>
  <c r="F33" i="6"/>
  <c r="E34" i="6"/>
  <c r="S34" i="6"/>
  <c r="F34" i="6"/>
  <c r="G34" i="6"/>
  <c r="H34" i="6"/>
  <c r="I34" i="6"/>
  <c r="J34" i="6"/>
  <c r="K34" i="6"/>
  <c r="L34" i="6"/>
  <c r="M34" i="6"/>
  <c r="N34" i="6"/>
  <c r="O34" i="6"/>
  <c r="P34" i="6"/>
  <c r="D34" i="6"/>
  <c r="R34" i="6"/>
  <c r="C34" i="6"/>
  <c r="Q34" i="6"/>
  <c r="N31" i="5"/>
  <c r="O31" i="5"/>
  <c r="E31" i="5"/>
  <c r="G31" i="5"/>
  <c r="J31" i="5"/>
  <c r="K31" i="5"/>
  <c r="L31" i="5"/>
  <c r="P31" i="5"/>
  <c r="D31" i="5"/>
  <c r="S31" i="5"/>
  <c r="F31" i="5"/>
  <c r="H31" i="5"/>
  <c r="I31" i="5"/>
  <c r="M31" i="5"/>
  <c r="C31" i="5"/>
  <c r="Q31" i="5"/>
  <c r="R31" i="5"/>
  <c r="H33" i="5"/>
  <c r="I33" i="5"/>
  <c r="P33" i="5"/>
  <c r="R33" i="5"/>
  <c r="S33" i="5"/>
  <c r="F33" i="5"/>
  <c r="J33" i="5"/>
  <c r="M33" i="5"/>
  <c r="O33" i="5"/>
  <c r="Q33" i="5"/>
  <c r="E33" i="5"/>
  <c r="G33" i="5"/>
  <c r="K33" i="5"/>
  <c r="L33" i="5"/>
  <c r="N33" i="5"/>
  <c r="C33" i="5"/>
  <c r="D33" i="5"/>
  <c r="N31" i="6"/>
  <c r="O31" i="6"/>
  <c r="P31" i="6"/>
  <c r="C31" i="6"/>
  <c r="Q31" i="6"/>
  <c r="D31" i="6"/>
  <c r="R31" i="6"/>
  <c r="E31" i="6"/>
  <c r="S31" i="6"/>
  <c r="F31" i="6"/>
  <c r="G31" i="6"/>
  <c r="H31" i="6"/>
  <c r="I31" i="6"/>
  <c r="J31" i="6"/>
  <c r="K31" i="6"/>
  <c r="L31" i="6"/>
  <c r="M31" i="6"/>
  <c r="K32" i="5"/>
  <c r="L32" i="5"/>
  <c r="C32" i="5"/>
  <c r="Q32" i="5"/>
  <c r="R32" i="5"/>
  <c r="F32" i="5"/>
  <c r="H32" i="5"/>
  <c r="M32" i="5"/>
  <c r="N32" i="5"/>
  <c r="D32" i="5"/>
  <c r="S32" i="5"/>
  <c r="G32" i="5"/>
  <c r="J32" i="5"/>
  <c r="O32" i="5"/>
  <c r="P32" i="5"/>
  <c r="E32" i="5"/>
  <c r="I32" i="5"/>
  <c r="C30" i="6"/>
  <c r="Q30" i="6"/>
  <c r="R30" i="6"/>
  <c r="S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<sst xmlns="http://schemas.openxmlformats.org/spreadsheetml/2006/main" count="155" uniqueCount="56">
  <si>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</si>
  <si>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</si>
  <si>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</si>
  <si>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</si>
  <si>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</si>
  <si>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</si>
  <si>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</si>
  <si>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</si>
  <si>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</si>
  <si>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</si>
  <si>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</si>
  <si>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</si>
  <si>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</si>
  <si>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</si>
  <si>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</si>
  <si>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</si>
  <si>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</si>
  <si>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</si>
  <si>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</si>
  <si>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</si>
  <si>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</si>
  <si>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</si>
  <si>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</si>
  <si>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</si>
  <si>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</si>
  <si>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</si>
  <si>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</si>
  <si>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</si>
  <si>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</si>
  <si>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</si>
  <si>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</si>
  <si>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</si>
  <si>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</si>
  <si>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</si>
  <si>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</si>
  <si>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</si>
  <si>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</si>
  <si>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</si>
  <si>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</si>
  <si>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</si>
  <si>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</si>
  <si>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</si>
  <si>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</si>
  <si>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</si>
  <si>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</si>
  <si>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</si>
  <si>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</si>
  <si>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</si>
  <si>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</si>
  <si>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</si>
  <si>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</si>
  <si>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</si>
  <si>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</si>
  <si>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</si>
  <si>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VD08 - Le Chepy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</si>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</sst>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D5" sqref="D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10">
        <v>45853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1.04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11</v>
      </c>
      <c r="D10" s="8">
        <v>8</v>
      </c>
      <c r="E10" s="8">
        <v>0</v>
      </c>
      <c r="F10" s="8">
        <v>0</v>
      </c>
      <c r="G10" s="8">
        <v>0</v>
      </c>
      <c r="H10" s="8">
        <v>0</v>
      </c>
      <c r="I10" s="8">
        <v>27</v>
      </c>
      <c r="J10" s="8">
        <v>0</v>
      </c>
      <c r="K10" s="8">
        <v>8</v>
      </c>
      <c r="L10" s="8">
        <v>0</v>
      </c>
      <c r="M10" s="8">
        <v>0</v>
      </c>
      <c r="N10" s="8">
        <v>2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12</v>
      </c>
      <c r="D11" s="8">
        <v>6</v>
      </c>
      <c r="E11" s="8">
        <v>0</v>
      </c>
      <c r="F11" s="8">
        <v>0</v>
      </c>
      <c r="G11" s="8">
        <v>0</v>
      </c>
      <c r="H11" s="8">
        <v>0</v>
      </c>
      <c r="I11" s="8">
        <v>14</v>
      </c>
      <c r="J11" s="8">
        <v>0</v>
      </c>
      <c r="K11" s="8">
        <v>6</v>
      </c>
      <c r="L11" s="8">
        <v>0</v>
      </c>
      <c r="M11" s="8">
        <v>0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5</v>
      </c>
      <c r="D12" s="8">
        <v>4</v>
      </c>
      <c r="E12" s="8">
        <v>0</v>
      </c>
      <c r="F12" s="8">
        <v>0</v>
      </c>
      <c r="G12" s="8">
        <v>0</v>
      </c>
      <c r="H12" s="8">
        <v>0</v>
      </c>
      <c r="I12" s="8">
        <v>7</v>
      </c>
      <c r="J12" s="8">
        <v>0</v>
      </c>
      <c r="K12" s="8">
        <v>9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7</v>
      </c>
      <c r="D13" s="8">
        <v>3</v>
      </c>
      <c r="E13" s="8">
        <v>0</v>
      </c>
      <c r="F13" s="8">
        <v>0</v>
      </c>
      <c r="G13" s="8">
        <v>0</v>
      </c>
      <c r="H13" s="8">
        <v>0</v>
      </c>
      <c r="I13" s="8">
        <v>8</v>
      </c>
      <c r="J13" s="8">
        <v>1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4</v>
      </c>
      <c r="D14" s="8">
        <v>11</v>
      </c>
      <c r="E14" s="8">
        <v>0</v>
      </c>
      <c r="F14" s="8">
        <v>0</v>
      </c>
      <c r="G14" s="8">
        <v>0</v>
      </c>
      <c r="H14" s="8">
        <v>0</v>
      </c>
      <c r="I14" s="8">
        <v>8</v>
      </c>
      <c r="J14" s="8">
        <v>1</v>
      </c>
      <c r="K14" s="8">
        <v>5</v>
      </c>
      <c r="L14" s="8">
        <v>0</v>
      </c>
      <c r="M14" s="8">
        <v>0</v>
      </c>
      <c r="N14" s="8">
        <v>2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5</v>
      </c>
      <c r="D15" s="8">
        <v>9</v>
      </c>
      <c r="E15" s="8">
        <v>0</v>
      </c>
      <c r="F15" s="8">
        <v>0</v>
      </c>
      <c r="G15" s="8">
        <v>0</v>
      </c>
      <c r="H15" s="8">
        <v>0</v>
      </c>
      <c r="I15" s="8">
        <v>4</v>
      </c>
      <c r="J15" s="8">
        <v>0</v>
      </c>
      <c r="K15" s="8">
        <v>2</v>
      </c>
      <c r="L15" s="8">
        <v>0</v>
      </c>
      <c r="M15" s="8">
        <v>0</v>
      </c>
      <c r="N15" s="8">
        <v>1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3</v>
      </c>
      <c r="D16" s="8">
        <v>3</v>
      </c>
      <c r="E16" s="8">
        <v>0</v>
      </c>
      <c r="F16" s="8">
        <v>0</v>
      </c>
      <c r="G16" s="8">
        <v>0</v>
      </c>
      <c r="H16" s="8">
        <v>0</v>
      </c>
      <c r="I16" s="8">
        <v>10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5</v>
      </c>
      <c r="D17" s="8">
        <v>3</v>
      </c>
      <c r="E17" s="8">
        <v>0</v>
      </c>
      <c r="F17" s="8">
        <v>0</v>
      </c>
      <c r="G17" s="8">
        <v>0</v>
      </c>
      <c r="H17" s="8">
        <v>0</v>
      </c>
      <c r="I17" s="8">
        <v>8</v>
      </c>
      <c r="J17" s="8">
        <v>0</v>
      </c>
      <c r="K17" s="8">
        <v>2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2</v>
      </c>
      <c r="D18" s="8">
        <v>7</v>
      </c>
      <c r="E18" s="8">
        <v>1</v>
      </c>
      <c r="F18" s="8">
        <v>0</v>
      </c>
      <c r="G18" s="8">
        <v>0</v>
      </c>
      <c r="H18" s="8">
        <v>0</v>
      </c>
      <c r="I18" s="8">
        <v>6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3</v>
      </c>
      <c r="D19" s="8">
        <v>4</v>
      </c>
      <c r="E19" s="8">
        <v>1</v>
      </c>
      <c r="F19" s="8">
        <v>0</v>
      </c>
      <c r="G19" s="8">
        <v>0</v>
      </c>
      <c r="H19" s="8">
        <v>0</v>
      </c>
      <c r="I19" s="8">
        <v>3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3</v>
      </c>
      <c r="D20" s="8">
        <v>5</v>
      </c>
      <c r="E20" s="8">
        <v>1</v>
      </c>
      <c r="F20" s="8">
        <v>0</v>
      </c>
      <c r="G20" s="8">
        <v>0</v>
      </c>
      <c r="H20" s="8">
        <v>0</v>
      </c>
      <c r="I20" s="8">
        <v>8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3</v>
      </c>
      <c r="E21" s="8">
        <v>0</v>
      </c>
      <c r="F21" s="8">
        <v>0</v>
      </c>
      <c r="G21" s="8">
        <v>0</v>
      </c>
      <c r="H21" s="8">
        <v>0</v>
      </c>
      <c r="I21" s="8">
        <v>10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2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4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2</v>
      </c>
      <c r="E23" s="8">
        <v>0</v>
      </c>
      <c r="F23" s="8">
        <v>0</v>
      </c>
      <c r="G23" s="8">
        <v>0</v>
      </c>
      <c r="H23" s="8">
        <v>0</v>
      </c>
      <c r="I23" s="8">
        <v>6</v>
      </c>
      <c r="J23" s="8">
        <v>0</v>
      </c>
      <c r="K23" s="8">
        <v>1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3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1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1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1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64</v>
      </c>
      <c r="D54" s="12">
        <f t="shared" ref="D54:S54" si="0">SUM(D9:D51)</f>
        <v>73</v>
      </c>
      <c r="E54" s="12">
        <f t="shared" si="0"/>
        <v>4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126</v>
      </c>
      <c r="J54" s="12">
        <f t="shared" si="0"/>
        <v>2</v>
      </c>
      <c r="K54" s="12">
        <f t="shared" si="0"/>
        <v>38</v>
      </c>
      <c r="L54" s="12">
        <f t="shared" si="0"/>
        <v>0</v>
      </c>
      <c r="M54" s="12">
        <f t="shared" si="0"/>
        <v>0</v>
      </c>
      <c r="N54" s="12">
        <f t="shared" si="0"/>
        <v>7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314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61.5</v>
      </c>
      <c r="D55" s="20">
        <f t="shared" ref="D55:S55" si="3">ROUND(D54/$B$6, 1)</f>
        <v>70.2</v>
      </c>
      <c r="E55" s="20">
        <f t="shared" si="3"/>
        <v>3.8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121.2</v>
      </c>
      <c r="J55" s="20">
        <f t="shared" si="3"/>
        <v>1.9</v>
      </c>
      <c r="K55" s="20">
        <f t="shared" si="3"/>
        <v>36.5</v>
      </c>
      <c r="L55" s="20">
        <f t="shared" si="3"/>
        <v>0</v>
      </c>
      <c r="M55" s="20">
        <f t="shared" si="3"/>
        <v>0</v>
      </c>
      <c r="N55" s="20">
        <f t="shared" si="3"/>
        <v>6.7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302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6.02</v>
      </c>
      <c r="D56" s="22">
        <f>ROUND('Calcul surface terriere'!D53, 2)</f>
        <v>9.49</v>
      </c>
      <c r="E56" s="22">
        <f>ROUND('Calcul surface terriere'!E53, 2)</f>
        <v>1.17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15.15</v>
      </c>
      <c r="J56" s="22">
        <f>ROUND('Calcul surface terriere'!J53, 2)</f>
        <v>0.12</v>
      </c>
      <c r="K56" s="22">
        <f>ROUND('Calcul surface terriere'!K53, 2)</f>
        <v>2.29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0.4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34.700000000000003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5.79</v>
      </c>
      <c r="D57" s="22">
        <f>ROUND('Calcul surface terriere'!D54, 2)</f>
        <v>9.1199999999999992</v>
      </c>
      <c r="E57" s="22">
        <f>ROUND('Calcul surface terriere'!E54, 2)</f>
        <v>1.1299999999999999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14.57</v>
      </c>
      <c r="J57" s="22">
        <f>ROUND('Calcul surface terriere'!J54, 2)</f>
        <v>0.12</v>
      </c>
      <c r="K57" s="22">
        <f>ROUND('Calcul surface terriere'!K54, 2)</f>
        <v>2.21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0.39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33.299999999999997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17</v>
      </c>
      <c r="D58" s="24">
        <f>ROUND(100 * 'Calcul surface terriere'!D55,0)</f>
        <v>27</v>
      </c>
      <c r="E58" s="24">
        <f>ROUND(100 * 'Calcul surface terriere'!E55,0)</f>
        <v>3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44</v>
      </c>
      <c r="J58" s="24">
        <f>ROUND(100 * 'Calcul surface terriere'!J55,0)</f>
        <v>0</v>
      </c>
      <c r="K58" s="24">
        <f>ROUND(100 * 'Calcul surface terriere'!K55,0)</f>
        <v>7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1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67.099999999999994</v>
      </c>
      <c r="D59" s="26">
        <f>ROUND('Calcul volume sur pied'!D53, 1)</f>
        <v>109.7</v>
      </c>
      <c r="E59" s="26">
        <f>ROUND('Calcul volume sur pied'!E53, 1)</f>
        <v>14.9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175.8</v>
      </c>
      <c r="J59" s="26">
        <f>ROUND('Calcul volume sur pied'!J53, 1)</f>
        <v>1.1000000000000001</v>
      </c>
      <c r="K59" s="26">
        <f>ROUND('Calcul volume sur pied'!K53, 1)</f>
        <v>23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3.9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396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64.599999999999994</v>
      </c>
      <c r="D60" s="26">
        <f>ROUND('Calcul volume sur pied'!D54, 1)</f>
        <v>105.5</v>
      </c>
      <c r="E60" s="26">
        <f>ROUND('Calcul volume sur pied'!E54, 1)</f>
        <v>14.3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169</v>
      </c>
      <c r="J60" s="26">
        <f>ROUND('Calcul volume sur pied'!J54, 1)</f>
        <v>1.1000000000000001</v>
      </c>
      <c r="K60" s="26">
        <f>ROUND('Calcul volume sur pied'!K54, 1)</f>
        <v>22.1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3.7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380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17</v>
      </c>
      <c r="D61" s="24">
        <f>ROUND(100 * 'Calcul volume sur pied'!D55, 0)</f>
        <v>28</v>
      </c>
      <c r="E61" s="24">
        <f>ROUND(100 * 'Calcul volume sur pied'!E55, 0)</f>
        <v>4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44</v>
      </c>
      <c r="J61" s="24">
        <f>ROUND(100 * 'Calcul volume sur pied'!J55, 0)</f>
        <v>0</v>
      </c>
      <c r="K61" s="24">
        <f>ROUND(100 * 'Calcul volume sur pied'!K55, 0)</f>
        <v>6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1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10.576923076923077</v>
      </c>
      <c r="D10" s="8">
        <f>'Protocole Inventaire'!D10/$B$6</f>
        <v>7.6923076923076916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25.96153846153846</v>
      </c>
      <c r="J10" s="8">
        <f>'Protocole Inventaire'!J10/$B$6</f>
        <v>0</v>
      </c>
      <c r="K10" s="8">
        <f>'Protocole Inventaire'!K10/$B$6</f>
        <v>7.6923076923076916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1.9230769230769229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11.538461538461538</v>
      </c>
      <c r="D11" s="8">
        <f>'Protocole Inventaire'!D11/$B$6</f>
        <v>5.7692307692307692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13.461538461538462</v>
      </c>
      <c r="J11" s="8">
        <f>'Protocole Inventaire'!J11/$B$6</f>
        <v>0</v>
      </c>
      <c r="K11" s="8">
        <f>'Protocole Inventaire'!K11/$B$6</f>
        <v>5.7692307692307692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0.96153846153846145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4.8076923076923075</v>
      </c>
      <c r="D12" s="8">
        <f>'Protocole Inventaire'!D12/$B$6</f>
        <v>3.8461538461538458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6.7307692307692308</v>
      </c>
      <c r="J12" s="8">
        <f>'Protocole Inventaire'!J12/$B$6</f>
        <v>0</v>
      </c>
      <c r="K12" s="8">
        <f>'Protocole Inventaire'!K12/$B$6</f>
        <v>8.6538461538461533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6.7307692307692308</v>
      </c>
      <c r="D13" s="8">
        <f>'Protocole Inventaire'!D13/$B$6</f>
        <v>2.8846153846153846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7.6923076923076916</v>
      </c>
      <c r="J13" s="8">
        <f>'Protocole Inventaire'!J13/$B$6</f>
        <v>0.96153846153846145</v>
      </c>
      <c r="K13" s="8">
        <f>'Protocole Inventaire'!K13/$B$6</f>
        <v>2.8846153846153846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3.8461538461538458</v>
      </c>
      <c r="D14" s="8">
        <f>'Protocole Inventaire'!D14/$B$6</f>
        <v>10.576923076923077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7.6923076923076916</v>
      </c>
      <c r="J14" s="8">
        <f>'Protocole Inventaire'!J14/$B$6</f>
        <v>0.96153846153846145</v>
      </c>
      <c r="K14" s="8">
        <f>'Protocole Inventaire'!K14/$B$6</f>
        <v>4.8076923076923075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1.9230769230769229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4.8076923076923075</v>
      </c>
      <c r="D15" s="8">
        <f>'Protocole Inventaire'!D15/$B$6</f>
        <v>8.6538461538461533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3.8461538461538458</v>
      </c>
      <c r="J15" s="8">
        <f>'Protocole Inventaire'!J15/$B$6</f>
        <v>0</v>
      </c>
      <c r="K15" s="8">
        <f>'Protocole Inventaire'!K15/$B$6</f>
        <v>1.9230769230769229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0.96153846153846145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2.8846153846153846</v>
      </c>
      <c r="D16" s="8">
        <f>'Protocole Inventaire'!D16/$B$6</f>
        <v>2.8846153846153846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9.615384615384615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0.96153846153846145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4.8076923076923075</v>
      </c>
      <c r="D17" s="8">
        <f>'Protocole Inventaire'!D17/$B$6</f>
        <v>2.8846153846153846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7.6923076923076916</v>
      </c>
      <c r="J17" s="8">
        <f>'Protocole Inventaire'!J17/$B$6</f>
        <v>0</v>
      </c>
      <c r="K17" s="8">
        <f>'Protocole Inventaire'!K17/$B$6</f>
        <v>1.9230769230769229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1.9230769230769229</v>
      </c>
      <c r="D18" s="8">
        <f>'Protocole Inventaire'!D18/$B$6</f>
        <v>6.7307692307692308</v>
      </c>
      <c r="E18" s="8">
        <f>'Protocole Inventaire'!E18/$B$6</f>
        <v>0.96153846153846145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5.7692307692307692</v>
      </c>
      <c r="J18" s="8">
        <f>'Protocole Inventaire'!J18/$B$6</f>
        <v>0</v>
      </c>
      <c r="K18" s="8">
        <f>'Protocole Inventaire'!K18/$B$6</f>
        <v>0.96153846153846145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2.8846153846153846</v>
      </c>
      <c r="D19" s="8">
        <f>'Protocole Inventaire'!D19/$B$6</f>
        <v>3.8461538461538458</v>
      </c>
      <c r="E19" s="8">
        <f>'Protocole Inventaire'!E19/$B$6</f>
        <v>0.96153846153846145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2.8846153846153846</v>
      </c>
      <c r="J19" s="8">
        <f>'Protocole Inventaire'!J19/$B$6</f>
        <v>0</v>
      </c>
      <c r="K19" s="8">
        <f>'Protocole Inventaire'!K19/$B$6</f>
        <v>0.96153846153846145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2.8846153846153846</v>
      </c>
      <c r="D20" s="8">
        <f>'Protocole Inventaire'!D20/$B$6</f>
        <v>4.8076923076923075</v>
      </c>
      <c r="E20" s="8">
        <f>'Protocole Inventaire'!E20/$B$6</f>
        <v>0.96153846153846145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7.6923076923076916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2.8846153846153846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9.615384615384615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1.9230769230769229</v>
      </c>
      <c r="D22" s="8">
        <f>'Protocole Inventaire'!D22/$B$6</f>
        <v>0.96153846153846145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3.8461538461538458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1.9230769230769229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5.7692307692307692</v>
      </c>
      <c r="J23" s="8">
        <f>'Protocole Inventaire'!J23/$B$6</f>
        <v>0</v>
      </c>
      <c r="K23" s="8">
        <f>'Protocole Inventaire'!K23/$B$6</f>
        <v>0.96153846153846145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0.96153846153846145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1.9230769230769229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2.8846153846153846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0.96153846153846145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0.96153846153846145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0.96153846153846145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0.96153846153846145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0.16933184402848989</v>
      </c>
      <c r="D10" s="8">
        <f>'Protocole Inventaire'!D10*($A10/200)^2*PI()</f>
        <v>0.1231504320207199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0.41563270806992975</v>
      </c>
      <c r="J10" s="8">
        <f>'Protocole Inventaire'!J10*($A10/200)^2*PI()</f>
        <v>0</v>
      </c>
      <c r="K10" s="8">
        <f>'Protocole Inventaire'!K10*($A10/200)^2*PI()</f>
        <v>0.1231504320207199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3.0787608005179976E-2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0.30536280592892789</v>
      </c>
      <c r="D11" s="8">
        <f>'Protocole Inventaire'!D11*($A11/200)^2*PI()</f>
        <v>0.15268140296446395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0.35625660691708255</v>
      </c>
      <c r="J11" s="8">
        <f>'Protocole Inventaire'!J11*($A11/200)^2*PI()</f>
        <v>0</v>
      </c>
      <c r="K11" s="8">
        <f>'Protocole Inventaire'!K11*($A11/200)^2*PI()</f>
        <v>0.15268140296446395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2.5446900494077322E-2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0.19006635554218249</v>
      </c>
      <c r="D12" s="8">
        <f>'Protocole Inventaire'!D12*($A12/200)^2*PI()</f>
        <v>0.15205308443374599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0.26609289775905548</v>
      </c>
      <c r="J12" s="8">
        <f>'Protocole Inventaire'!J12*($A12/200)^2*PI()</f>
        <v>0</v>
      </c>
      <c r="K12" s="8">
        <f>'Protocole Inventaire'!K12*($A12/200)^2*PI()</f>
        <v>0.34211943997592847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0.3716504109196726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0.4247433267653401</v>
      </c>
      <c r="J13" s="8">
        <f>'Protocole Inventaire'!J13*($A13/200)^2*PI()</f>
        <v>5.3092915845667513E-2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0.77754418176347384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0.56548667764616278</v>
      </c>
      <c r="J14" s="8">
        <f>'Protocole Inventaire'!J14*($A14/200)^2*PI()</f>
        <v>7.0685834705770348E-2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0.1413716694115407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0.45396013844372518</v>
      </c>
      <c r="D15" s="8">
        <f>'Protocole Inventaire'!D15*($A15/200)^2*PI()</f>
        <v>0.8171282491987053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0.36316811075498018</v>
      </c>
      <c r="J15" s="8">
        <f>'Protocole Inventaire'!J15*($A15/200)^2*PI()</f>
        <v>0</v>
      </c>
      <c r="K15" s="8">
        <f>'Protocole Inventaire'!K15*($A15/200)^2*PI()</f>
        <v>0.18158405537749009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9.0792027688745044E-2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0.34023448438377463</v>
      </c>
      <c r="D16" s="8">
        <f>'Protocole Inventaire'!D16*($A16/200)^2*PI()</f>
        <v>0.34023448438377463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1.1341149479459154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0.11341149479459153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0.69272118011654926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1.108353888186479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1.1633317596243005</v>
      </c>
      <c r="E18" s="8">
        <f>'Protocole Inventaire'!E18*($A18/200)^2*PI()</f>
        <v>0.16619025137490007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0.9971415082494004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0.78539816339744828</v>
      </c>
      <c r="E19" s="8">
        <f>'Protocole Inventaire'!E19*($A19/200)^2*PI()</f>
        <v>0.19634954084936207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1.1451105222334796</v>
      </c>
      <c r="E20" s="8">
        <f>'Protocole Inventaire'!E20*($A20/200)^2*PI()</f>
        <v>0.22902210444669593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1.8321768355735675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0.79262382650070473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2.642079421669016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1.2076282160399165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0.68423887995185706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2.052716639855571</v>
      </c>
      <c r="J23" s="8">
        <f>'Protocole Inventaire'!J23*($A23/200)^2*PI()</f>
        <v>0</v>
      </c>
      <c r="K23" s="8">
        <f>'Protocole Inventaire'!K23*($A23/200)^2*PI()</f>
        <v>0.34211943997592853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0.76969020012949918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1.2902521028293279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0.58088048164875272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6.024318072523787</v>
      </c>
      <c r="D53">
        <f t="shared" ref="D53:S53" si="0">SUM(D9:D51)</f>
        <v>9.485410698983662</v>
      </c>
      <c r="E53">
        <f t="shared" si="0"/>
        <v>1.1724423783197109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15.154414642386445</v>
      </c>
      <c r="J53">
        <f t="shared" si="0"/>
        <v>0.12377875055143786</v>
      </c>
      <c r="K53">
        <f t="shared" si="0"/>
        <v>2.293990955651267</v>
      </c>
      <c r="L53">
        <f t="shared" si="0"/>
        <v>0</v>
      </c>
      <c r="M53">
        <f t="shared" si="0"/>
        <v>0</v>
      </c>
      <c r="N53">
        <f t="shared" si="0"/>
        <v>0.40180970039413455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34.656165198810442</v>
      </c>
    </row>
    <row r="54" spans="1:20" x14ac:dyDescent="0.25">
      <c r="A54" t="s">
        <v>49</v>
      </c>
      <c r="B54" t="s">
        <v>30</v>
      </c>
      <c r="C54">
        <f>C53/$B$6</f>
        <v>5.7926135312728722</v>
      </c>
      <c r="D54">
        <f t="shared" ref="D54:S54" si="1">D53/$B$6</f>
        <v>9.1205872105612134</v>
      </c>
      <c r="E54">
        <f t="shared" si="1"/>
        <v>1.1273484406920296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14.571552540756198</v>
      </c>
      <c r="J54">
        <f t="shared" si="1"/>
        <v>0.11901802937638255</v>
      </c>
      <c r="K54">
        <f t="shared" si="1"/>
        <v>2.2057605342800644</v>
      </c>
      <c r="L54">
        <f t="shared" si="1"/>
        <v>0</v>
      </c>
      <c r="M54">
        <f t="shared" si="1"/>
        <v>0</v>
      </c>
      <c r="N54">
        <f t="shared" si="1"/>
        <v>0.38635548114820628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33.323235768086967</v>
      </c>
    </row>
    <row r="55" spans="1:20" x14ac:dyDescent="0.25">
      <c r="A55" t="s">
        <v>49</v>
      </c>
      <c r="B55" t="s">
        <v>50</v>
      </c>
      <c r="C55">
        <f>C54/$T54</f>
        <v>0.17383106405351995</v>
      </c>
      <c r="D55">
        <f t="shared" ref="D55:S55" si="2">D54/$T54</f>
        <v>0.27370052758489399</v>
      </c>
      <c r="E55">
        <f t="shared" si="2"/>
        <v>3.3830701452218212E-2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0.43727903983175304</v>
      </c>
      <c r="J55">
        <f t="shared" si="2"/>
        <v>3.5716228221259311E-3</v>
      </c>
      <c r="K55">
        <f t="shared" si="2"/>
        <v>6.6192867632394792E-2</v>
      </c>
      <c r="L55">
        <f t="shared" si="2"/>
        <v>0</v>
      </c>
      <c r="M55">
        <f t="shared" si="2"/>
        <v>0</v>
      </c>
      <c r="N55">
        <f t="shared" si="2"/>
        <v>1.1594176623094076E-2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1.3199999999999998</v>
      </c>
      <c r="D10" s="8">
        <f>'Protocole Inventaire'!D10*$B10</f>
        <v>0.96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3.2399999999999998</v>
      </c>
      <c r="J10" s="8">
        <f>'Protocole Inventaire'!J10*$B10</f>
        <v>0</v>
      </c>
      <c r="K10" s="8">
        <f>'Protocole Inventaire'!K10*$B10</f>
        <v>0.96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0.24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2.16</v>
      </c>
      <c r="D11" s="8">
        <f>'Protocole Inventaire'!D11*$B11</f>
        <v>1.08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2.52</v>
      </c>
      <c r="J11" s="8">
        <f>'Protocole Inventaire'!J11*$B11</f>
        <v>0</v>
      </c>
      <c r="K11" s="8">
        <f>'Protocole Inventaire'!K11*$B11</f>
        <v>1.08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0.18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1.45</v>
      </c>
      <c r="D12" s="8">
        <f>'Protocole Inventaire'!D12*$B12</f>
        <v>1.1599999999999999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2.0299999999999998</v>
      </c>
      <c r="J12" s="8">
        <f>'Protocole Inventaire'!J12*$B12</f>
        <v>0</v>
      </c>
      <c r="K12" s="8">
        <f>'Protocole Inventaire'!K12*$B12</f>
        <v>2.61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3.22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3.68</v>
      </c>
      <c r="J13" s="8">
        <f>'Protocole Inventaire'!J13*$B13</f>
        <v>0.46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7.37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5.36</v>
      </c>
      <c r="J14" s="8">
        <f>'Protocole Inventaire'!J14*$B14</f>
        <v>0.67</v>
      </c>
      <c r="K14" s="8">
        <f>'Protocole Inventaire'!K14*$B14</f>
        <v>3.35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1.34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4.6000000000000005</v>
      </c>
      <c r="D15" s="8">
        <f>'Protocole Inventaire'!D15*$B15</f>
        <v>8.2800000000000011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3.68</v>
      </c>
      <c r="J15" s="8">
        <f>'Protocole Inventaire'!J15*$B15</f>
        <v>0</v>
      </c>
      <c r="K15" s="8">
        <f>'Protocole Inventaire'!K15*$B15</f>
        <v>1.84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0.92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3.63</v>
      </c>
      <c r="D16" s="8">
        <f>'Protocole Inventaire'!D16*$B16</f>
        <v>3.63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12.1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1.21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7.8000000000000007</v>
      </c>
      <c r="D17" s="8">
        <f>'Protocole Inventaire'!D17*$B17</f>
        <v>4.68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12.48</v>
      </c>
      <c r="J17" s="8">
        <f>'Protocole Inventaire'!J17*$B17</f>
        <v>0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13.51</v>
      </c>
      <c r="E18" s="8">
        <f>'Protocole Inventaire'!E18*$B18</f>
        <v>1.93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11.58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9.4</v>
      </c>
      <c r="E19" s="8">
        <f>'Protocole Inventaire'!E19*$B19</f>
        <v>2.35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0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13.95</v>
      </c>
      <c r="E20" s="8">
        <f>'Protocole Inventaire'!E20*$B20</f>
        <v>2.79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22.32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9.81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32.700000000000003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15.2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8.74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26.22</v>
      </c>
      <c r="J23" s="8">
        <f>'Protocole Inventaire'!J23*$B23</f>
        <v>0</v>
      </c>
      <c r="K23" s="8">
        <f>'Protocole Inventaire'!K23*$B23</f>
        <v>4.37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9.98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16.98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7.8049999999999997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67.14</v>
      </c>
      <c r="D53">
        <f t="shared" ref="D53:S53" si="0">SUM(D9:D51)</f>
        <v>109.71999999999998</v>
      </c>
      <c r="E53">
        <f t="shared" si="0"/>
        <v>14.875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175.79999999999998</v>
      </c>
      <c r="J53">
        <f t="shared" si="0"/>
        <v>1.1300000000000001</v>
      </c>
      <c r="K53">
        <f t="shared" si="0"/>
        <v>22.990000000000002</v>
      </c>
      <c r="L53">
        <f t="shared" si="0"/>
        <v>0</v>
      </c>
      <c r="M53">
        <f t="shared" si="0"/>
        <v>0</v>
      </c>
      <c r="N53">
        <f t="shared" si="0"/>
        <v>3.89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395.54499999999996</v>
      </c>
    </row>
    <row r="54" spans="1:20" x14ac:dyDescent="0.25">
      <c r="A54" t="s">
        <v>53</v>
      </c>
      <c r="B54" t="s">
        <v>30</v>
      </c>
      <c r="C54">
        <f>C53/$B$6</f>
        <v>64.557692307692307</v>
      </c>
      <c r="D54">
        <f t="shared" ref="D54:S54" si="1">D53/$B$6</f>
        <v>105.49999999999999</v>
      </c>
      <c r="E54">
        <f t="shared" si="1"/>
        <v>14.302884615384615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169.03846153846152</v>
      </c>
      <c r="J54">
        <f t="shared" si="1"/>
        <v>1.0865384615384617</v>
      </c>
      <c r="K54">
        <f t="shared" si="1"/>
        <v>22.105769230769234</v>
      </c>
      <c r="L54">
        <f t="shared" si="1"/>
        <v>0</v>
      </c>
      <c r="M54">
        <f t="shared" si="1"/>
        <v>0</v>
      </c>
      <c r="N54">
        <f t="shared" si="1"/>
        <v>3.7403846153846154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380.33173076923077</v>
      </c>
    </row>
    <row r="55" spans="1:20" x14ac:dyDescent="0.25">
      <c r="A55" t="s">
        <v>53</v>
      </c>
      <c r="B55" t="s">
        <v>50</v>
      </c>
      <c r="C55">
        <f>C54/$T54</f>
        <v>0.16974048464776448</v>
      </c>
      <c r="D55">
        <f t="shared" ref="D55:S55" si="2">D54/$T54</f>
        <v>0.27738942471779438</v>
      </c>
      <c r="E55">
        <f t="shared" si="2"/>
        <v>3.7606340618640099E-2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0.4444500625718944</v>
      </c>
      <c r="J55">
        <f t="shared" si="2"/>
        <v>2.8568178083403914E-3</v>
      </c>
      <c r="K55">
        <f t="shared" si="2"/>
        <v>5.8122337534288138E-2</v>
      </c>
      <c r="L55">
        <f t="shared" si="2"/>
        <v>0</v>
      </c>
      <c r="M55">
        <f t="shared" si="2"/>
        <v>0</v>
      </c>
      <c r="N55">
        <f t="shared" si="2"/>
        <v>9.8345321012779843E-3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0.99999999999999967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2025-07-17T06:38:56Z</dcterms:modified>
</cp:coreProperties>
</file>