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07\"/>
    </mc:Choice>
  </mc:AlternateContent>
  <bookViews>
    <workbookView xWindow="0" yWindow="0" windowWidth="23040" windowHeight="9384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R30" i="5"/>
  <c r="D30" i="5"/>
  <c r="P30" i="5"/>
  <c r="F30" i="5"/>
  <c r="G30" i="5"/>
  <c r="H30" i="5"/>
  <c r="E30" i="5"/>
  <c r="Q30" i="5"/>
  <c r="S30" i="5"/>
  <c r="I30" i="5"/>
  <c r="J30" i="5"/>
  <c r="K30" i="5"/>
  <c r="L30" i="5"/>
  <c r="M30" i="5"/>
  <c r="N30" i="5"/>
  <c r="G34" i="6"/>
  <c r="S34" i="6"/>
  <c r="H34" i="6"/>
  <c r="I34" i="6"/>
  <c r="J34" i="6"/>
  <c r="K34" i="6"/>
  <c r="L34" i="6"/>
  <c r="M34" i="6"/>
  <c r="N34" i="6"/>
  <c r="C34" i="6"/>
  <c r="O34" i="6"/>
  <c r="F34" i="6"/>
  <c r="R34" i="6"/>
  <c r="D34" i="6"/>
  <c r="P34" i="6"/>
  <c r="E34" i="6"/>
  <c r="Q34" i="6"/>
  <c r="J31" i="5"/>
  <c r="N31" i="5"/>
  <c r="K31" i="5"/>
  <c r="P31" i="5"/>
  <c r="E31" i="5"/>
  <c r="F31" i="5"/>
  <c r="G31" i="5"/>
  <c r="H31" i="5"/>
  <c r="I31" i="5"/>
  <c r="L31" i="5"/>
  <c r="M31" i="5"/>
  <c r="C31" i="5"/>
  <c r="D31" i="5"/>
  <c r="Q31" i="5"/>
  <c r="R31" i="5"/>
  <c r="S31" i="5"/>
  <c r="O31" i="5"/>
  <c r="E32" i="5"/>
  <c r="Q32" i="5"/>
  <c r="F32" i="5"/>
  <c r="R32" i="5"/>
  <c r="H32" i="5"/>
  <c r="J32" i="5"/>
  <c r="G32" i="5"/>
  <c r="S32" i="5"/>
  <c r="I32" i="5"/>
  <c r="C32" i="5"/>
  <c r="D32" i="5"/>
  <c r="K32" i="5"/>
  <c r="L32" i="5"/>
  <c r="M32" i="5"/>
  <c r="N32" i="5"/>
  <c r="O32" i="5"/>
  <c r="P32" i="5"/>
  <c r="C30" i="6"/>
  <c r="O30" i="6"/>
  <c r="D30" i="6"/>
  <c r="P30" i="6"/>
  <c r="Q30" i="6"/>
  <c r="E30" i="6"/>
  <c r="F30" i="6"/>
  <c r="R30" i="6"/>
  <c r="G30" i="6"/>
  <c r="S30" i="6"/>
  <c r="I30" i="6"/>
  <c r="J30" i="6"/>
  <c r="K30" i="6"/>
  <c r="H30" i="6"/>
  <c r="L30" i="6"/>
  <c r="M30" i="6"/>
  <c r="N30" i="6"/>
  <c r="J31" i="6"/>
  <c r="K31" i="6"/>
  <c r="L31" i="6"/>
  <c r="M31" i="6"/>
  <c r="N31" i="6"/>
  <c r="D31" i="6"/>
  <c r="P31" i="6"/>
  <c r="Q31" i="6"/>
  <c r="R31" i="6"/>
  <c r="I31" i="6"/>
  <c r="E31" i="6"/>
  <c r="C31" i="6"/>
  <c r="O31" i="6"/>
  <c r="F31" i="6"/>
  <c r="G31" i="6"/>
  <c r="S31" i="6"/>
  <c r="H31" i="6"/>
  <c r="G34" i="5"/>
  <c r="S34" i="5"/>
  <c r="H34" i="5"/>
  <c r="J34" i="5"/>
  <c r="L34" i="5"/>
  <c r="N34" i="5"/>
  <c r="C34" i="5"/>
  <c r="D34" i="5"/>
  <c r="F34" i="5"/>
  <c r="I34" i="5"/>
  <c r="K34" i="5"/>
  <c r="Q34" i="5"/>
  <c r="M34" i="5"/>
  <c r="O34" i="5"/>
  <c r="P34" i="5"/>
  <c r="E34" i="5"/>
  <c r="R34" i="5"/>
  <c r="E32" i="6"/>
  <c r="Q32" i="6"/>
  <c r="F32" i="6"/>
  <c r="R32" i="6"/>
  <c r="G32" i="6"/>
  <c r="S32" i="6"/>
  <c r="H32" i="6"/>
  <c r="I32" i="6"/>
  <c r="K32" i="6"/>
  <c r="L32" i="6"/>
  <c r="M32" i="6"/>
  <c r="D32" i="6"/>
  <c r="P32" i="6"/>
  <c r="J32" i="6"/>
  <c r="N32" i="6"/>
  <c r="C32" i="6"/>
  <c r="O32" i="6"/>
  <c r="L33" i="5"/>
  <c r="E33" i="5"/>
  <c r="M33" i="5"/>
  <c r="N33" i="5"/>
  <c r="C33" i="5"/>
  <c r="P33" i="5"/>
  <c r="F33" i="5"/>
  <c r="O33" i="5"/>
  <c r="Q33" i="5"/>
  <c r="R33" i="5"/>
  <c r="D33" i="5"/>
  <c r="G33" i="5"/>
  <c r="S33" i="5"/>
  <c r="H33" i="5"/>
  <c r="I33" i="5"/>
  <c r="J33" i="5"/>
  <c r="K33" i="5"/>
  <c r="L33" i="6"/>
  <c r="M33" i="6"/>
  <c r="N33" i="6"/>
  <c r="C33" i="6"/>
  <c r="O33" i="6"/>
  <c r="D33" i="6"/>
  <c r="P33" i="6"/>
  <c r="E33" i="6"/>
  <c r="Q33" i="6"/>
  <c r="F33" i="6"/>
  <c r="R33" i="6"/>
  <c r="G33" i="6"/>
  <c r="S33" i="6"/>
  <c r="H33" i="6"/>
  <c r="I33" i="6"/>
  <c r="J33" i="6"/>
  <c r="K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<sst xmlns="http://schemas.openxmlformats.org/spreadsheetml/2006/main" count="155" uniqueCount="56">
  <si>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</si>
  <si>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</si>
  <si>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</si>
  <si>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</si>
  <si>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</si>
  <si>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</si>
  <si>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</si>
  <si>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</si>
  <si>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</si>
  <si>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</si>
  <si>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</si>
  <si>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</si>
  <si>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</si>
  <si>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</si>
  <si>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</si>
  <si>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</si>
  <si>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</si>
  <si>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</si>
  <si>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</si>
  <si>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</si>
  <si>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</si>
  <si>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</si>
  <si>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</si>
  <si>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</si>
  <si>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</si>
  <si>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</si>
  <si>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</si>
  <si>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</si>
  <si>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</si>
  <si>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</si>
  <si>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</si>
  <si>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</si>
  <si>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</si>
  <si>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</si>
  <si>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</si>
  <si>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</si>
  <si>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</si>
  <si>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</si>
  <si>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</si>
  <si>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</si>
  <si>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</si>
  <si>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</si>
  <si>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</si>
  <si>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</si>
  <si>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</si>
  <si>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</si>
  <si>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</si>
  <si>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</si>
  <si>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</si>
  <si>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</si>
  <si>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</si>
  <si>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</si>
  <si>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</si>
  <si>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</si>
  <si>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VD07 - La Rippaz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</si>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</sst>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5" sqref="D5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10">
        <v>2015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0.92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4</v>
      </c>
      <c r="D11" s="8">
        <v>14</v>
      </c>
      <c r="E11" s="8"/>
      <c r="F11" s="8"/>
      <c r="G11" s="8"/>
      <c r="H11" s="8"/>
      <c r="I11" s="8">
        <v>24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22</v>
      </c>
      <c r="B12" s="8">
        <v>0.28999999999999998</v>
      </c>
      <c r="C12" s="8">
        <v>4</v>
      </c>
      <c r="D12" s="8">
        <v>5</v>
      </c>
      <c r="E12" s="8"/>
      <c r="F12" s="8"/>
      <c r="G12" s="8"/>
      <c r="H12" s="8"/>
      <c r="I12" s="8">
        <v>20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26</v>
      </c>
      <c r="B13" s="8">
        <v>0.46</v>
      </c>
      <c r="C13" s="8">
        <v>2</v>
      </c>
      <c r="D13" s="8">
        <v>3</v>
      </c>
      <c r="E13" s="8"/>
      <c r="F13" s="8"/>
      <c r="G13" s="8"/>
      <c r="H13" s="8"/>
      <c r="I13" s="8">
        <v>23</v>
      </c>
      <c r="J13" s="8"/>
      <c r="K13" s="8">
        <v>3</v>
      </c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30</v>
      </c>
      <c r="B14" s="8">
        <v>0.67</v>
      </c>
      <c r="C14" s="8">
        <v>3</v>
      </c>
      <c r="D14" s="8">
        <v>1</v>
      </c>
      <c r="E14" s="8"/>
      <c r="F14" s="8"/>
      <c r="G14" s="8"/>
      <c r="H14" s="8"/>
      <c r="I14" s="8">
        <v>20</v>
      </c>
      <c r="J14" s="8"/>
      <c r="K14" s="8">
        <v>7</v>
      </c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34</v>
      </c>
      <c r="B15" s="8">
        <v>0.92</v>
      </c>
      <c r="C15" s="8">
        <v>3</v>
      </c>
      <c r="D15" s="8">
        <v>3</v>
      </c>
      <c r="E15" s="8"/>
      <c r="F15" s="8"/>
      <c r="G15" s="8"/>
      <c r="H15" s="8"/>
      <c r="I15" s="8">
        <v>28</v>
      </c>
      <c r="J15" s="8"/>
      <c r="K15" s="8">
        <v>5</v>
      </c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38</v>
      </c>
      <c r="B16" s="8">
        <v>1.21</v>
      </c>
      <c r="C16" s="8">
        <v>3</v>
      </c>
      <c r="D16" s="8">
        <v>1</v>
      </c>
      <c r="E16" s="8"/>
      <c r="F16" s="8"/>
      <c r="G16" s="8"/>
      <c r="H16" s="8"/>
      <c r="I16" s="8">
        <v>17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42</v>
      </c>
      <c r="B17" s="8">
        <v>1.56</v>
      </c>
      <c r="C17" s="8">
        <v>5</v>
      </c>
      <c r="D17" s="8">
        <v>3</v>
      </c>
      <c r="E17" s="8"/>
      <c r="F17" s="8"/>
      <c r="G17" s="8"/>
      <c r="H17" s="8"/>
      <c r="I17" s="8">
        <v>16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46</v>
      </c>
      <c r="B18" s="8">
        <v>1.93</v>
      </c>
      <c r="C18" s="8">
        <v>4</v>
      </c>
      <c r="D18" s="8">
        <v>1</v>
      </c>
      <c r="E18" s="8"/>
      <c r="F18" s="8"/>
      <c r="G18" s="8"/>
      <c r="H18" s="8"/>
      <c r="I18" s="8">
        <v>13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>
        <v>3</v>
      </c>
      <c r="D19" s="8"/>
      <c r="E19" s="8"/>
      <c r="F19" s="8"/>
      <c r="G19" s="8"/>
      <c r="H19" s="8"/>
      <c r="I19" s="8">
        <v>10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54</v>
      </c>
      <c r="B20" s="8">
        <v>2.79</v>
      </c>
      <c r="C20" s="8">
        <v>6</v>
      </c>
      <c r="D20" s="8"/>
      <c r="E20" s="8"/>
      <c r="F20" s="8"/>
      <c r="G20" s="8"/>
      <c r="H20" s="8"/>
      <c r="I20" s="8">
        <v>3</v>
      </c>
      <c r="J20" s="8"/>
      <c r="K20" s="8">
        <v>2</v>
      </c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>
        <v>2</v>
      </c>
      <c r="D21" s="8">
        <v>5</v>
      </c>
      <c r="E21" s="8"/>
      <c r="F21" s="8"/>
      <c r="G21" s="8"/>
      <c r="H21" s="8"/>
      <c r="I21" s="8">
        <v>1</v>
      </c>
      <c r="J21" s="8"/>
      <c r="K21" s="8">
        <v>1</v>
      </c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>
        <v>2</v>
      </c>
      <c r="D22" s="8">
        <v>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>
        <v>1</v>
      </c>
      <c r="D23" s="8">
        <v>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>
        <v>2</v>
      </c>
      <c r="D24" s="8">
        <v>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>
        <v>2</v>
      </c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82</v>
      </c>
      <c r="B27" s="8">
        <v>7.06</v>
      </c>
      <c r="C27" s="8">
        <v>1</v>
      </c>
      <c r="D27" s="8">
        <v>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47</v>
      </c>
      <c r="D54" s="12">
        <f t="shared" ref="D54:S54" si="0">SUM(D9:D51)</f>
        <v>56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175</v>
      </c>
      <c r="J54" s="12">
        <f t="shared" si="0"/>
        <v>0</v>
      </c>
      <c r="K54" s="12">
        <f t="shared" si="0"/>
        <v>22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300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51.1</v>
      </c>
      <c r="D55" s="20">
        <f t="shared" ref="D55:S55" si="3">ROUND(D54/$B$6, 1)</f>
        <v>60.9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190.2</v>
      </c>
      <c r="J55" s="20">
        <f t="shared" si="3"/>
        <v>0</v>
      </c>
      <c r="K55" s="20">
        <f t="shared" si="3"/>
        <v>23.9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326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8.23</v>
      </c>
      <c r="D56" s="22">
        <f>ROUND('Calcul surface terriere'!D53, 2)</f>
        <v>11.31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15.77</v>
      </c>
      <c r="J56" s="22">
        <f>ROUND('Calcul surface terriere'!J53, 2)</f>
        <v>0</v>
      </c>
      <c r="K56" s="22">
        <f>ROUND('Calcul surface terriere'!K53, 2)</f>
        <v>2.31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37.6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8.9499999999999993</v>
      </c>
      <c r="D57" s="22">
        <f>ROUND('Calcul surface terriere'!D54, 2)</f>
        <v>12.3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17.14</v>
      </c>
      <c r="J57" s="22">
        <f>ROUND('Calcul surface terriere'!J54, 2)</f>
        <v>0</v>
      </c>
      <c r="K57" s="22">
        <f>ROUND('Calcul surface terriere'!K54, 2)</f>
        <v>2.5099999999999998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40.9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22</v>
      </c>
      <c r="D58" s="24">
        <f>ROUND(100 * 'Calcul surface terriere'!D55,0)</f>
        <v>30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42</v>
      </c>
      <c r="J58" s="24">
        <f>ROUND(100 * 'Calcul surface terriere'!J55,0)</f>
        <v>0</v>
      </c>
      <c r="K58" s="24">
        <f>ROUND(100 * 'Calcul surface terriere'!K55,0)</f>
        <v>6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98.7</v>
      </c>
      <c r="D59" s="26">
        <f>ROUND('Calcul volume sur pied'!D53, 1)</f>
        <v>140.69999999999999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165.6</v>
      </c>
      <c r="J59" s="26">
        <f>ROUND('Calcul volume sur pied'!J53, 1)</f>
        <v>0</v>
      </c>
      <c r="K59" s="26">
        <f>ROUND('Calcul volume sur pied'!K53, 1)</f>
        <v>24.7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430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107.3</v>
      </c>
      <c r="D60" s="26">
        <f>ROUND('Calcul volume sur pied'!D54, 1)</f>
        <v>153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180</v>
      </c>
      <c r="J60" s="26">
        <f>ROUND('Calcul volume sur pied'!J54, 1)</f>
        <v>0</v>
      </c>
      <c r="K60" s="26">
        <f>ROUND('Calcul volume sur pied'!K54, 1)</f>
        <v>26.9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467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23</v>
      </c>
      <c r="D61" s="24">
        <f>ROUND(100 * 'Calcul volume sur pied'!D55, 0)</f>
        <v>33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39</v>
      </c>
      <c r="J61" s="24">
        <f>ROUND(100 * 'Calcul volume sur pied'!J55, 0)</f>
        <v>0</v>
      </c>
      <c r="K61" s="24">
        <f>ROUND(100 * 'Calcul volume sur pied'!K55, 0)</f>
        <v>6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0.92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4.3478260869565215</v>
      </c>
      <c r="D11" s="8">
        <f>'Protocole Inventaire'!D11/$B$6</f>
        <v>15.217391304347826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26.086956521739129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4.3478260869565215</v>
      </c>
      <c r="D12" s="8">
        <f>'Protocole Inventaire'!D12/$B$6</f>
        <v>5.4347826086956523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21.739130434782609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2.1739130434782608</v>
      </c>
      <c r="D13" s="8">
        <f>'Protocole Inventaire'!D13/$B$6</f>
        <v>3.2608695652173911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25</v>
      </c>
      <c r="J13" s="8">
        <f>'Protocole Inventaire'!J13/$B$6</f>
        <v>0</v>
      </c>
      <c r="K13" s="8">
        <f>'Protocole Inventaire'!K13/$B$6</f>
        <v>3.2608695652173911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3.2608695652173911</v>
      </c>
      <c r="D14" s="8">
        <f>'Protocole Inventaire'!D14/$B$6</f>
        <v>1.0869565217391304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21.739130434782609</v>
      </c>
      <c r="J14" s="8">
        <f>'Protocole Inventaire'!J14/$B$6</f>
        <v>0</v>
      </c>
      <c r="K14" s="8">
        <f>'Protocole Inventaire'!K14/$B$6</f>
        <v>7.6086956521739131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3.2608695652173911</v>
      </c>
      <c r="D15" s="8">
        <f>'Protocole Inventaire'!D15/$B$6</f>
        <v>3.2608695652173911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30.434782608695652</v>
      </c>
      <c r="J15" s="8">
        <f>'Protocole Inventaire'!J15/$B$6</f>
        <v>0</v>
      </c>
      <c r="K15" s="8">
        <f>'Protocole Inventaire'!K15/$B$6</f>
        <v>5.4347826086956523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3.2608695652173911</v>
      </c>
      <c r="D16" s="8">
        <f>'Protocole Inventaire'!D16/$B$6</f>
        <v>1.0869565217391304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18.478260869565215</v>
      </c>
      <c r="J16" s="8">
        <f>'Protocole Inventaire'!J16/$B$6</f>
        <v>0</v>
      </c>
      <c r="K16" s="8">
        <f>'Protocole Inventaire'!K16/$B$6</f>
        <v>3.2608695652173911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5.4347826086956523</v>
      </c>
      <c r="D17" s="8">
        <f>'Protocole Inventaire'!D17/$B$6</f>
        <v>3.2608695652173911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17.391304347826086</v>
      </c>
      <c r="J17" s="8">
        <f>'Protocole Inventaire'!J17/$B$6</f>
        <v>0</v>
      </c>
      <c r="K17" s="8">
        <f>'Protocole Inventaire'!K17/$B$6</f>
        <v>1.0869565217391304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4.3478260869565215</v>
      </c>
      <c r="D18" s="8">
        <f>'Protocole Inventaire'!D18/$B$6</f>
        <v>1.0869565217391304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14.130434782608695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3.2608695652173911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10.869565217391305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6.5217391304347823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3.2608695652173911</v>
      </c>
      <c r="J20" s="8">
        <f>'Protocole Inventaire'!J20/$B$6</f>
        <v>0</v>
      </c>
      <c r="K20" s="8">
        <f>'Protocole Inventaire'!K20/$B$6</f>
        <v>2.1739130434782608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2.1739130434782608</v>
      </c>
      <c r="D21" s="8">
        <f>'Protocole Inventaire'!D21/$B$6</f>
        <v>5.4347826086956523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1.0869565217391304</v>
      </c>
      <c r="J21" s="8">
        <f>'Protocole Inventaire'!J21/$B$6</f>
        <v>0</v>
      </c>
      <c r="K21" s="8">
        <f>'Protocole Inventaire'!K21/$B$6</f>
        <v>1.0869565217391304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2.1739130434782608</v>
      </c>
      <c r="D22" s="8">
        <f>'Protocole Inventaire'!D22/$B$6</f>
        <v>3.2608695652173911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1.0869565217391304</v>
      </c>
      <c r="D23" s="8">
        <f>'Protocole Inventaire'!D23/$B$6</f>
        <v>5.4347826086956523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2.1739130434782608</v>
      </c>
      <c r="D24" s="8">
        <f>'Protocole Inventaire'!D24/$B$6</f>
        <v>5.4347826086956523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1.0869565217391304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2.1739130434782608</v>
      </c>
      <c r="D26" s="8">
        <f>'Protocole Inventaire'!D26/$B$6</f>
        <v>1.0869565217391304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1.0869565217391304</v>
      </c>
      <c r="D27" s="8">
        <f>'Protocole Inventaire'!D27/$B$6</f>
        <v>3.2608695652173911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1.0869565217391304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1.0869565217391304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0.92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0.10178760197630929</v>
      </c>
      <c r="D11" s="8">
        <f>'Protocole Inventaire'!D11*($A11/200)^2*PI()</f>
        <v>0.35625660691708255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0.61072561185785579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0.19006635554218249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0.76026542216872994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1.2211370644503527</v>
      </c>
      <c r="J13" s="8">
        <f>'Protocole Inventaire'!J13*($A13/200)^2*PI()</f>
        <v>0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0.21205750411731106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1.4137166941154067</v>
      </c>
      <c r="J14" s="8">
        <f>'Protocole Inventaire'!J14*($A14/200)^2*PI()</f>
        <v>0</v>
      </c>
      <c r="K14" s="8">
        <f>'Protocole Inventaire'!K14*($A14/200)^2*PI()</f>
        <v>0.49480084294039239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0.27237608306623512</v>
      </c>
      <c r="D15" s="8">
        <f>'Protocole Inventaire'!D15*($A15/200)^2*PI()</f>
        <v>0.27237608306623512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2.5421767752848612</v>
      </c>
      <c r="J15" s="8">
        <f>'Protocole Inventaire'!J15*($A15/200)^2*PI()</f>
        <v>0</v>
      </c>
      <c r="K15" s="8">
        <f>'Protocole Inventaire'!K15*($A15/200)^2*PI()</f>
        <v>0.45396013844372518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0.34023448438377463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1.9279954115080562</v>
      </c>
      <c r="J16" s="8">
        <f>'Protocole Inventaire'!J16*($A16/200)^2*PI()</f>
        <v>0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0.69272118011654926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2.2167077763729579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0.66476100549960027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2.1604732678737006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1.9634954084936207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1.3741326266801754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0.68706631334008772</v>
      </c>
      <c r="J20" s="8">
        <f>'Protocole Inventaire'!J20*($A20/200)^2*PI()</f>
        <v>0</v>
      </c>
      <c r="K20" s="8">
        <f>'Protocole Inventaire'!K20*($A20/200)^2*PI()</f>
        <v>0.45804420889339187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0.52841588433380315</v>
      </c>
      <c r="D21" s="8">
        <f>'Protocole Inventaire'!D21*($A21/200)^2*PI()</f>
        <v>1.321039710834508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0.90572116202993735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1.7105971998796428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0.76969020012949918</v>
      </c>
      <c r="D24" s="8">
        <f>'Protocole Inventaire'!D24*($A24/200)^2*PI()</f>
        <v>1.9242255003237481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0.9556724852220152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1.5843051752053325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0.63617251235193317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8.2331718672627723</v>
      </c>
      <c r="D53">
        <f t="shared" ref="D53:S53" si="0">SUM(D9:D51)</f>
        <v>11.314760101168998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15.767967687632533</v>
      </c>
      <c r="J53">
        <f t="shared" si="0"/>
        <v>0</v>
      </c>
      <c r="K53">
        <f t="shared" si="0"/>
        <v>2.3090706003884982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37.624970256452798</v>
      </c>
    </row>
    <row r="54" spans="1:20" x14ac:dyDescent="0.3">
      <c r="A54" t="s">
        <v>49</v>
      </c>
      <c r="B54" t="s">
        <v>30</v>
      </c>
      <c r="C54">
        <f>C53/$B$6</f>
        <v>8.9490998557204051</v>
      </c>
      <c r="D54">
        <f t="shared" ref="D54:S54" si="1">D53/$B$6</f>
        <v>12.298652283879346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17.139095312644056</v>
      </c>
      <c r="J54">
        <f t="shared" si="1"/>
        <v>0</v>
      </c>
      <c r="K54">
        <f t="shared" si="1"/>
        <v>2.5098593482483675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40.896706800492176</v>
      </c>
    </row>
    <row r="55" spans="1:20" x14ac:dyDescent="0.3">
      <c r="A55" t="s">
        <v>49</v>
      </c>
      <c r="B55" t="s">
        <v>50</v>
      </c>
      <c r="C55">
        <f>C54/$T54</f>
        <v>0.21882201663271103</v>
      </c>
      <c r="D55">
        <f t="shared" ref="D55:S55" si="2">D54/$T54</f>
        <v>0.30072475869209442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0.41908252897364817</v>
      </c>
      <c r="J55">
        <f t="shared" si="2"/>
        <v>0</v>
      </c>
      <c r="K55">
        <f t="shared" si="2"/>
        <v>6.1370695701546372E-2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0.92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0.72</v>
      </c>
      <c r="D11" s="8">
        <f>'Protocole Inventaire'!D11*$B11</f>
        <v>2.52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4.32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1.45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5.8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10.58</v>
      </c>
      <c r="J13" s="8">
        <f>'Protocole Inventaire'!J13*$B13</f>
        <v>0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2.0100000000000002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13.4</v>
      </c>
      <c r="J14" s="8">
        <f>'Protocole Inventaire'!J14*$B14</f>
        <v>0</v>
      </c>
      <c r="K14" s="8">
        <f>'Protocole Inventaire'!K14*$B14</f>
        <v>4.6900000000000004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2.7600000000000002</v>
      </c>
      <c r="D15" s="8">
        <f>'Protocole Inventaire'!D15*$B15</f>
        <v>2.7600000000000002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25.76</v>
      </c>
      <c r="J15" s="8">
        <f>'Protocole Inventaire'!J15*$B15</f>
        <v>0</v>
      </c>
      <c r="K15" s="8">
        <f>'Protocole Inventaire'!K15*$B15</f>
        <v>4.6000000000000005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3.63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20.57</v>
      </c>
      <c r="J16" s="8">
        <f>'Protocole Inventaire'!J16*$B16</f>
        <v>0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7.8000000000000007</v>
      </c>
      <c r="D17" s="8">
        <f>'Protocole Inventaire'!D17*$B17</f>
        <v>4.68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24.96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7.72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25.09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23.5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16.740000000000002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8.370000000000001</v>
      </c>
      <c r="J20" s="8">
        <f>'Protocole Inventaire'!J20*$B20</f>
        <v>0</v>
      </c>
      <c r="K20" s="8">
        <f>'Protocole Inventaire'!K20*$B20</f>
        <v>5.58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6.54</v>
      </c>
      <c r="D21" s="8">
        <f>'Protocole Inventaire'!D21*$B21</f>
        <v>16.350000000000001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11.399999999999999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21.85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9.98</v>
      </c>
      <c r="D24" s="8">
        <f>'Protocole Inventaire'!D24*$B24</f>
        <v>24.950000000000003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12.68</v>
      </c>
      <c r="D26" s="8">
        <f>'Protocole Inventaire'!D26*$B26</f>
        <v>6.34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21.18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8.58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98.740000000000009</v>
      </c>
      <c r="D53">
        <f t="shared" ref="D53:S53" si="0">SUM(D9:D51)</f>
        <v>140.71500000000003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165.62000000000003</v>
      </c>
      <c r="J53">
        <f t="shared" si="0"/>
        <v>0</v>
      </c>
      <c r="K53">
        <f t="shared" si="0"/>
        <v>24.71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429.78500000000003</v>
      </c>
    </row>
    <row r="54" spans="1:20" x14ac:dyDescent="0.3">
      <c r="A54" t="s">
        <v>53</v>
      </c>
      <c r="B54" t="s">
        <v>30</v>
      </c>
      <c r="C54">
        <f>C53/$B$6</f>
        <v>107.32608695652175</v>
      </c>
      <c r="D54">
        <f t="shared" ref="D54:S54" si="1">D53/$B$6</f>
        <v>152.95108695652178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180.02173913043481</v>
      </c>
      <c r="J54">
        <f t="shared" si="1"/>
        <v>0</v>
      </c>
      <c r="K54">
        <f t="shared" si="1"/>
        <v>26.858695652173914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467.15760869565224</v>
      </c>
    </row>
    <row r="55" spans="1:20" x14ac:dyDescent="0.3">
      <c r="A55" t="s">
        <v>53</v>
      </c>
      <c r="B55" t="s">
        <v>50</v>
      </c>
      <c r="C55">
        <f>C54/$T54</f>
        <v>0.22974277836592713</v>
      </c>
      <c r="D55">
        <f t="shared" ref="D55:S55" si="2">D54/$T54</f>
        <v>0.32740788999150744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0.38535546843189039</v>
      </c>
      <c r="J55">
        <f t="shared" si="2"/>
        <v>0</v>
      </c>
      <c r="K55">
        <f t="shared" si="2"/>
        <v>5.7493863210675102E-2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2024-10-23T14:25:42Z</dcterms:modified>
</cp:coreProperties>
</file>