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wch.sharepoint.com/sites/GWP/Freigegebene Dokumente/General/GWP/07 Objekte/SG_Pfäfers_Bläserberg/07b_Vollkluppierung_2023/"/>
    </mc:Choice>
  </mc:AlternateContent>
  <xr:revisionPtr revIDLastSave="5" documentId="8_{2E0CC71D-EDA6-45F7-B896-53BFED8A9A86}" xr6:coauthVersionLast="47" xr6:coauthVersionMax="47" xr10:uidLastSave="{D9307F27-3E5B-4224-8FD1-841D294FD951}"/>
  <bookViews>
    <workbookView xWindow="28680" yWindow="-1935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<sst xmlns="http://schemas.openxmlformats.org/spreadsheetml/2006/main" count="155" uniqueCount="52">
  <si>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</si>
  <si>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</si>
  <si>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</si>
  <si>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</si>
  <si>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</si>
  <si>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</si>
  <si>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</si>
  <si>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</si>
  <si>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</si>
  <si>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</si>
  <si>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</si>
  <si>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</si>
  <si>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</si>
  <si>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</si>
  <si>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</si>
  <si>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</si>
  <si>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</si>
  <si>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</si>
  <si>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</si>
  <si>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</si>
  <si>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</si>
  <si>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</si>
  <si>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</si>
  <si>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</si>
  <si>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</si>
  <si>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</si>
  <si>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</si>
  <si>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</si>
  <si>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</si>
  <si>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</si>
  <si>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</si>
  <si>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</si>
  <si>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</si>
  <si>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</si>
  <si>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</si>
  <si>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</si>
  <si>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</si>
  <si>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</si>
  <si>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</si>
  <si>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</si>
  <si>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</si>
  <si>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</si>
  <si>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</si>
  <si>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</si>
  <si>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</si>
  <si>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</si>
  <si>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</si>
  <si>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</si>
  <si>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</si>
  <si>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</si>
  <si>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Bläserberg, WF-3-03</t>
  </si>
  <si>
    <t>S.Gagstätter+N.Voneschen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</si>
</sst>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3" zoomScale="90" zoomScaleNormal="90" workbookViewId="0">
      <selection activeCell="G33" sqref="G33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45040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0.7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14</v>
      </c>
      <c r="B10" s="8">
        <v>0.1</v>
      </c>
      <c r="C10" s="8">
        <v>201</v>
      </c>
      <c r="D10" s="8">
        <v>21</v>
      </c>
      <c r="E10" s="8">
        <v>3</v>
      </c>
      <c r="F10" s="8"/>
      <c r="G10" s="8"/>
      <c r="H10" s="8"/>
      <c r="I10" s="8">
        <v>19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18</v>
      </c>
      <c r="B11" s="8">
        <v>0.2</v>
      </c>
      <c r="C11" s="8">
        <v>48</v>
      </c>
      <c r="D11" s="8">
        <v>5</v>
      </c>
      <c r="E11" s="8"/>
      <c r="F11" s="8"/>
      <c r="G11" s="8"/>
      <c r="H11" s="8"/>
      <c r="I11" s="8">
        <v>8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>
        <v>22</v>
      </c>
      <c r="B12" s="8">
        <v>0.3</v>
      </c>
      <c r="C12" s="8">
        <v>36</v>
      </c>
      <c r="D12" s="8">
        <v>3</v>
      </c>
      <c r="E12" s="8"/>
      <c r="F12" s="8"/>
      <c r="G12" s="8"/>
      <c r="H12" s="8"/>
      <c r="I12" s="8">
        <v>8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26</v>
      </c>
      <c r="B13" s="8">
        <v>0.5</v>
      </c>
      <c r="C13" s="8">
        <v>19</v>
      </c>
      <c r="D13" s="8">
        <v>3</v>
      </c>
      <c r="E13" s="8"/>
      <c r="F13" s="8"/>
      <c r="G13" s="8"/>
      <c r="H13" s="8"/>
      <c r="I13" s="8">
        <v>10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35">
      <c r="A14" s="8">
        <v>30</v>
      </c>
      <c r="B14" s="8">
        <v>0.7</v>
      </c>
      <c r="C14" s="8">
        <v>21</v>
      </c>
      <c r="D14" s="8">
        <v>4</v>
      </c>
      <c r="E14" s="8"/>
      <c r="F14" s="8"/>
      <c r="G14" s="8"/>
      <c r="H14" s="8"/>
      <c r="I14" s="8">
        <v>5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5">
      <c r="A15" s="8">
        <v>34</v>
      </c>
      <c r="B15" s="8">
        <v>0.9</v>
      </c>
      <c r="C15" s="8">
        <v>9</v>
      </c>
      <c r="D15" s="8">
        <v>3</v>
      </c>
      <c r="E15" s="8">
        <v>1</v>
      </c>
      <c r="F15" s="8"/>
      <c r="G15" s="8"/>
      <c r="H15" s="8"/>
      <c r="I15" s="8">
        <v>2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38</v>
      </c>
      <c r="B16" s="8">
        <v>1.2</v>
      </c>
      <c r="C16" s="8">
        <v>17</v>
      </c>
      <c r="D16" s="8">
        <v>2</v>
      </c>
      <c r="E16" s="8">
        <v>2</v>
      </c>
      <c r="F16" s="8"/>
      <c r="G16" s="8"/>
      <c r="H16" s="8"/>
      <c r="I16" s="8">
        <v>1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42</v>
      </c>
      <c r="B17" s="8">
        <v>1.5</v>
      </c>
      <c r="C17" s="8">
        <v>12</v>
      </c>
      <c r="D17" s="8">
        <v>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46</v>
      </c>
      <c r="B18" s="8">
        <v>1.8</v>
      </c>
      <c r="C18" s="8">
        <v>11</v>
      </c>
      <c r="D18" s="8">
        <v>4</v>
      </c>
      <c r="E18" s="8">
        <v>1</v>
      </c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50</v>
      </c>
      <c r="B19" s="8">
        <v>2.2000000000000002</v>
      </c>
      <c r="C19" s="8">
        <v>7</v>
      </c>
      <c r="D19" s="8">
        <v>5</v>
      </c>
      <c r="E19" s="8">
        <v>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54</v>
      </c>
      <c r="B20" s="8">
        <v>2.6</v>
      </c>
      <c r="C20" s="8">
        <v>9</v>
      </c>
      <c r="D20" s="8">
        <v>1</v>
      </c>
      <c r="E20" s="8">
        <v>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58</v>
      </c>
      <c r="B21" s="8">
        <v>3</v>
      </c>
      <c r="C21" s="8">
        <v>1</v>
      </c>
      <c r="D21" s="8">
        <v>2</v>
      </c>
      <c r="E21" s="8">
        <v>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62</v>
      </c>
      <c r="B22" s="8">
        <v>3.4</v>
      </c>
      <c r="C22" s="8">
        <v>5</v>
      </c>
      <c r="D22" s="8">
        <v>4</v>
      </c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66</v>
      </c>
      <c r="B23" s="8">
        <v>3.9</v>
      </c>
      <c r="C23" s="8">
        <v>2</v>
      </c>
      <c r="D23" s="8">
        <v>4</v>
      </c>
      <c r="E23" s="8">
        <v>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70</v>
      </c>
      <c r="B24" s="8">
        <v>4.4000000000000004</v>
      </c>
      <c r="C24" s="8"/>
      <c r="D24" s="8">
        <v>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398</v>
      </c>
      <c r="D54" s="12">
        <f t="shared" ref="D54:S54" si="0">SUM(D9:D51)</f>
        <v>67</v>
      </c>
      <c r="E54" s="12">
        <f t="shared" si="0"/>
        <v>26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54</v>
      </c>
      <c r="J54" s="12">
        <f t="shared" si="0"/>
        <v>0</v>
      </c>
      <c r="K54" s="12">
        <f t="shared" si="0"/>
        <v>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548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568.6</v>
      </c>
      <c r="D55" s="20">
        <f t="shared" ref="D55:S55" si="3">ROUND(D54/$B$6, 1)</f>
        <v>95.7</v>
      </c>
      <c r="E55" s="20">
        <f t="shared" si="3"/>
        <v>37.1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77.099999999999994</v>
      </c>
      <c r="J55" s="20">
        <f t="shared" si="3"/>
        <v>0</v>
      </c>
      <c r="K55" s="20">
        <f t="shared" si="3"/>
        <v>4.3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783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20.309999999999999</v>
      </c>
      <c r="D56" s="22">
        <f>ROUND('Berechnungen Grundflaeche'!D53, 2)</f>
        <v>7.81</v>
      </c>
      <c r="E56" s="22">
        <f>ROUND('Berechnungen Grundflaeche'!E53, 2)</f>
        <v>5.47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2.15</v>
      </c>
      <c r="J56" s="22">
        <f>ROUND('Berechnungen Grundflaeche'!J53, 2)</f>
        <v>0</v>
      </c>
      <c r="K56" s="22">
        <f>ROUND('Berechnungen Grundflaeche'!K53, 2)</f>
        <v>0.22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36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29.01</v>
      </c>
      <c r="D57" s="22">
        <f>ROUND('Berechnungen Grundflaeche'!D54, 2)</f>
        <v>11.16</v>
      </c>
      <c r="E57" s="22">
        <f>ROUND('Berechnungen Grundflaeche'!E54, 2)</f>
        <v>7.82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3.07</v>
      </c>
      <c r="J57" s="22">
        <f>ROUND('Berechnungen Grundflaeche'!J54, 2)</f>
        <v>0</v>
      </c>
      <c r="K57" s="22">
        <f>ROUND('Berechnungen Grundflaeche'!K54, 2)</f>
        <v>0.31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51.4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56</v>
      </c>
      <c r="D58" s="24">
        <f>ROUND(100 * 'Berechnungen Grundflaeche'!D55,0)</f>
        <v>22</v>
      </c>
      <c r="E58" s="24">
        <f>ROUND(100 * 'Berechnungen Grundflaeche'!E55,0)</f>
        <v>15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</v>
      </c>
      <c r="J58" s="24">
        <f>ROUND(100 * 'Berechnungen Grundflaeche'!J55,0)</f>
        <v>0</v>
      </c>
      <c r="K58" s="24">
        <f>ROUND(100 * 'Berechnungen Grundflaeche'!K55,0)</f>
        <v>1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197.6</v>
      </c>
      <c r="D59" s="26">
        <f>ROUND('Berechnungen Vorrat'!D53, 1)</f>
        <v>84.2</v>
      </c>
      <c r="E59" s="26">
        <f>ROUND('Berechnungen Vorrat'!E53, 1)</f>
        <v>61.5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19.2</v>
      </c>
      <c r="J59" s="26">
        <f>ROUND('Berechnungen Vorrat'!J53, 1)</f>
        <v>0</v>
      </c>
      <c r="K59" s="26">
        <f>ROUND('Berechnungen Vorrat'!K53, 1)</f>
        <v>2.2000000000000002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365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282.3</v>
      </c>
      <c r="D60" s="26">
        <f>ROUND('Berechnungen Vorrat'!D54, 1)</f>
        <v>120.3</v>
      </c>
      <c r="E60" s="26">
        <f>ROUND('Berechnungen Vorrat'!E54, 1)</f>
        <v>87.9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27.4</v>
      </c>
      <c r="J60" s="26">
        <f>ROUND('Berechnungen Vorrat'!J54, 1)</f>
        <v>0</v>
      </c>
      <c r="K60" s="26">
        <f>ROUND('Berechnungen Vorrat'!K54, 1)</f>
        <v>3.1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521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54</v>
      </c>
      <c r="D61" s="24">
        <f>ROUND(100 * 'Berechnungen Vorrat'!D55, 0)</f>
        <v>23</v>
      </c>
      <c r="E61" s="24">
        <f>ROUND(100 * 'Berechnungen Vorrat'!E55, 0)</f>
        <v>17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</v>
      </c>
      <c r="J61" s="24">
        <f>ROUND(100 * 'Berechnungen Vorrat'!J55, 0)</f>
        <v>0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Kluppierungsprotokoll!C10/$B$6</f>
        <v>287.14285714285717</v>
      </c>
      <c r="D10" s="8">
        <f>Kluppierungsprotokoll!D10/$B$6</f>
        <v>30.000000000000004</v>
      </c>
      <c r="E10" s="8">
        <f>Kluppierungsprotokoll!E10/$B$6</f>
        <v>4.2857142857142856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27.142857142857146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Kluppierungsprotokoll!C11/$B$6</f>
        <v>68.571428571428569</v>
      </c>
      <c r="D11" s="8">
        <f>Kluppierungsprotokoll!D11/$B$6</f>
        <v>7.1428571428571432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11.428571428571429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Kluppierungsprotokoll!C12/$B$6</f>
        <v>51.428571428571431</v>
      </c>
      <c r="D12" s="8">
        <f>Kluppierungsprotokoll!D12/$B$6</f>
        <v>4.2857142857142856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11.428571428571429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Kluppierungsprotokoll!C13/$B$6</f>
        <v>27.142857142857146</v>
      </c>
      <c r="D13" s="8">
        <f>Kluppierungsprotokoll!D13/$B$6</f>
        <v>4.2857142857142856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14.285714285714286</v>
      </c>
      <c r="J13" s="8">
        <f>Kluppierungsprotokoll!J13/$B$6</f>
        <v>0</v>
      </c>
      <c r="K13" s="8">
        <f>Kluppierungsprotokoll!K13/$B$6</f>
        <v>2.8571428571428572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Kluppierungsprotokoll!C14/$B$6</f>
        <v>30.000000000000004</v>
      </c>
      <c r="D14" s="8">
        <f>Kluppierungsprotokoll!D14/$B$6</f>
        <v>5.7142857142857144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7.1428571428571432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Kluppierungsprotokoll!C15/$B$6</f>
        <v>12.857142857142858</v>
      </c>
      <c r="D15" s="8">
        <f>Kluppierungsprotokoll!D15/$B$6</f>
        <v>4.2857142857142856</v>
      </c>
      <c r="E15" s="8">
        <f>Kluppierungsprotokoll!E15/$B$6</f>
        <v>1.4285714285714286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2.8571428571428572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Kluppierungsprotokoll!C16/$B$6</f>
        <v>24.285714285714288</v>
      </c>
      <c r="D16" s="8">
        <f>Kluppierungsprotokoll!D16/$B$6</f>
        <v>2.8571428571428572</v>
      </c>
      <c r="E16" s="8">
        <f>Kluppierungsprotokoll!E16/$B$6</f>
        <v>2.8571428571428572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1.4285714285714286</v>
      </c>
      <c r="J16" s="8">
        <f>Kluppierungsprotokoll!J16/$B$6</f>
        <v>0</v>
      </c>
      <c r="K16" s="8">
        <f>Kluppierungsprotokoll!K16/$B$6</f>
        <v>1.4285714285714286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Kluppierungsprotokoll!C17/$B$6</f>
        <v>17.142857142857142</v>
      </c>
      <c r="D17" s="8">
        <f>Kluppierungsprotokoll!D17/$B$6</f>
        <v>5.7142857142857144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Kluppierungsprotokoll!C18/$B$6</f>
        <v>15.714285714285715</v>
      </c>
      <c r="D18" s="8">
        <f>Kluppierungsprotokoll!D18/$B$6</f>
        <v>5.7142857142857144</v>
      </c>
      <c r="E18" s="8">
        <f>Kluppierungsprotokoll!E18/$B$6</f>
        <v>1.4285714285714286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1.4285714285714286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10</v>
      </c>
      <c r="D19" s="8">
        <f>Kluppierungsprotokoll!D19/$B$6</f>
        <v>7.1428571428571432</v>
      </c>
      <c r="E19" s="8">
        <f>Kluppierungsprotokoll!E19/$B$6</f>
        <v>2.8571428571428572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Kluppierungsprotokoll!C20/$B$6</f>
        <v>12.857142857142858</v>
      </c>
      <c r="D20" s="8">
        <f>Kluppierungsprotokoll!D20/$B$6</f>
        <v>1.4285714285714286</v>
      </c>
      <c r="E20" s="8">
        <f>Kluppierungsprotokoll!E20/$B$6</f>
        <v>8.5714285714285712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Kluppierungsprotokoll!C21/$B$6</f>
        <v>1.4285714285714286</v>
      </c>
      <c r="D21" s="8">
        <f>Kluppierungsprotokoll!D21/$B$6</f>
        <v>2.8571428571428572</v>
      </c>
      <c r="E21" s="8">
        <f>Kluppierungsprotokoll!E21/$B$6</f>
        <v>10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Kluppierungsprotokoll!C22/$B$6</f>
        <v>7.1428571428571432</v>
      </c>
      <c r="D22" s="8">
        <f>Kluppierungsprotokoll!D22/$B$6</f>
        <v>5.7142857142857144</v>
      </c>
      <c r="E22" s="8">
        <f>Kluppierungsprotokoll!E22/$B$6</f>
        <v>1.4285714285714286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Kluppierungsprotokoll!C23/$B$6</f>
        <v>2.8571428571428572</v>
      </c>
      <c r="D23" s="8">
        <f>Kluppierungsprotokoll!D23/$B$6</f>
        <v>5.7142857142857144</v>
      </c>
      <c r="E23" s="8">
        <f>Kluppierungsprotokoll!E23/$B$6</f>
        <v>4.2857142857142856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2.8571428571428572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3.0941546045205874</v>
      </c>
      <c r="D10" s="8">
        <f>Kluppierungsprotokoll!D10*($A10/200)^2*PI()</f>
        <v>0.32326988405438978</v>
      </c>
      <c r="E10" s="8">
        <f>Kluppierungsprotokoll!E10*($A10/200)^2*PI()</f>
        <v>4.6181412007769963E-2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0.29248227604920979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1.2214512237157116</v>
      </c>
      <c r="D11" s="8">
        <f>Kluppierungsprotokoll!D11*($A11/200)^2*PI()</f>
        <v>0.12723450247038659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0.20357520395261858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1.3684777599037139</v>
      </c>
      <c r="D12" s="8">
        <f>Kluppierungsprotokoll!D12*($A12/200)^2*PI()</f>
        <v>0.11403981332530949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0.30410616886749198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1.0087654010676828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0.5309291584566751</v>
      </c>
      <c r="J13" s="8">
        <f>Kluppierungsprotokoll!J13*($A13/200)^2*PI()</f>
        <v>0</v>
      </c>
      <c r="K13" s="8">
        <f>Kluppierungsprotokoll!K13*($A13/200)^2*PI()</f>
        <v>0.10618583169133503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1.4844025288211771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0.35342917352885167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0.8171282491987053</v>
      </c>
      <c r="D15" s="8">
        <f>Kluppierungsprotokoll!D15*($A15/200)^2*PI()</f>
        <v>0.27237608306623512</v>
      </c>
      <c r="E15" s="8">
        <f>Kluppierungsprotokoll!E15*($A15/200)^2*PI()</f>
        <v>9.0792027688745044E-2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0.18158405537749009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1.9279954115080562</v>
      </c>
      <c r="D16" s="8">
        <f>Kluppierungsprotokoll!D16*($A16/200)^2*PI()</f>
        <v>0.22682298958918307</v>
      </c>
      <c r="E16" s="8">
        <f>Kluppierungsprotokoll!E16*($A16/200)^2*PI()</f>
        <v>0.22682298958918307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0.11341149479459153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1.6625308322797181</v>
      </c>
      <c r="D17" s="8">
        <f>Kluppierungsprotokoll!D17*($A17/200)^2*PI()</f>
        <v>0.55417694409323948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1.828092765123901</v>
      </c>
      <c r="D18" s="8">
        <f>Kluppierungsprotokoll!D18*($A18/200)^2*PI()</f>
        <v>0.66476100549960027</v>
      </c>
      <c r="E18" s="8">
        <f>Kluppierungsprotokoll!E18*($A18/200)^2*PI()</f>
        <v>0.16619025137490007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0.16619025137490007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1.3744467859455345</v>
      </c>
      <c r="D19" s="8">
        <f>Kluppierungsprotokoll!D19*($A19/200)^2*PI()</f>
        <v>0.98174770424681035</v>
      </c>
      <c r="E19" s="8">
        <f>Kluppierungsprotokoll!E19*($A19/200)^2*PI()</f>
        <v>0.39269908169872414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2.0611989400202635</v>
      </c>
      <c r="D20" s="8">
        <f>Kluppierungsprotokoll!D20*($A20/200)^2*PI()</f>
        <v>0.22902210444669593</v>
      </c>
      <c r="E20" s="8">
        <f>Kluppierungsprotokoll!E20*($A20/200)^2*PI()</f>
        <v>1.3741326266801754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0.26420794216690158</v>
      </c>
      <c r="D21" s="8">
        <f>Kluppierungsprotokoll!D21*($A21/200)^2*PI()</f>
        <v>0.52841588433380315</v>
      </c>
      <c r="E21" s="8">
        <f>Kluppierungsprotokoll!E21*($A21/200)^2*PI()</f>
        <v>1.8494555951683112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1.5095352700498956</v>
      </c>
      <c r="D22" s="8">
        <f>Kluppierungsprotokoll!D22*($A22/200)^2*PI()</f>
        <v>1.2076282160399165</v>
      </c>
      <c r="E22" s="8">
        <f>Kluppierungsprotokoll!E22*($A22/200)^2*PI()</f>
        <v>0.30190705400997914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0.68423887995185706</v>
      </c>
      <c r="D23" s="8">
        <f>Kluppierungsprotokoll!D23*($A23/200)^2*PI()</f>
        <v>1.3684777599037141</v>
      </c>
      <c r="E23" s="8">
        <f>Kluppierungsprotokoll!E23*($A23/200)^2*PI()</f>
        <v>1.0263583199277855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0.76969020012949918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20.306626594273702</v>
      </c>
      <c r="D53">
        <f t="shared" ref="D53:S53" si="0">SUM(D9:D51)</f>
        <v>7.8096851775588672</v>
      </c>
      <c r="E53">
        <f t="shared" si="0"/>
        <v>5.4745393581455737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2.1457077824018285</v>
      </c>
      <c r="J53">
        <f t="shared" si="0"/>
        <v>0</v>
      </c>
      <c r="K53">
        <f t="shared" si="0"/>
        <v>0.21959732648592656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35.956156238865901</v>
      </c>
    </row>
    <row r="54" spans="1:20" x14ac:dyDescent="0.35">
      <c r="A54" t="s">
        <v>24</v>
      </c>
      <c r="B54" t="s">
        <v>26</v>
      </c>
      <c r="C54">
        <f>C53/$B$6</f>
        <v>29.009466563248147</v>
      </c>
      <c r="D54">
        <f t="shared" ref="D54:S54" si="1">D53/$B$6</f>
        <v>11.156693110798383</v>
      </c>
      <c r="E54">
        <f t="shared" si="1"/>
        <v>7.8207705116365345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3.0652968320026122</v>
      </c>
      <c r="J54">
        <f t="shared" si="1"/>
        <v>0</v>
      </c>
      <c r="K54">
        <f t="shared" si="1"/>
        <v>0.31371046640846656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51.365937484094133</v>
      </c>
    </row>
    <row r="55" spans="1:20" x14ac:dyDescent="0.35">
      <c r="A55" t="s">
        <v>24</v>
      </c>
      <c r="B55" t="s">
        <v>31</v>
      </c>
      <c r="C55">
        <f>C54/$T54</f>
        <v>0.56476077307517569</v>
      </c>
      <c r="D55">
        <f t="shared" ref="D55:S55" si="2">D54/$T54</f>
        <v>0.21720022367455361</v>
      </c>
      <c r="E55">
        <f t="shared" si="2"/>
        <v>0.15225596756718979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5.9675671897389308E-2</v>
      </c>
      <c r="J55">
        <f t="shared" si="2"/>
        <v>0</v>
      </c>
      <c r="K55">
        <f t="shared" si="2"/>
        <v>6.1073637856918208E-3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Kluppierungsprotokoll!C10*$B10</f>
        <v>20.100000000000001</v>
      </c>
      <c r="D10" s="8">
        <f>Kluppierungsprotokoll!D10*$B10</f>
        <v>2.1</v>
      </c>
      <c r="E10" s="8">
        <f>Kluppierungsprotokoll!E10*$B10</f>
        <v>0.30000000000000004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1.9000000000000001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Kluppierungsprotokoll!C11*$B11</f>
        <v>9.6000000000000014</v>
      </c>
      <c r="D11" s="8">
        <f>Kluppierungsprotokoll!D11*$B11</f>
        <v>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1.6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Kluppierungsprotokoll!C12*$B12</f>
        <v>10.799999999999999</v>
      </c>
      <c r="D12" s="8">
        <f>Kluppierungsprotokoll!D12*$B12</f>
        <v>0.89999999999999991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2.4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Kluppierungsprotokoll!C13*$B13</f>
        <v>9.5</v>
      </c>
      <c r="D13" s="8">
        <f>Kluppierungsprotokoll!D13*$B13</f>
        <v>1.5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</v>
      </c>
      <c r="J13" s="8">
        <f>Kluppierungsprotokoll!J13*$B13</f>
        <v>0</v>
      </c>
      <c r="K13" s="8">
        <f>Kluppierungsprotokoll!K13*$B13</f>
        <v>1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Kluppierungsprotokoll!C14*$B14</f>
        <v>14.7</v>
      </c>
      <c r="D14" s="8">
        <f>Kluppierungsprotokoll!D14*$B14</f>
        <v>2.8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3.5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Kluppierungsprotokoll!C15*$B15</f>
        <v>8.1</v>
      </c>
      <c r="D15" s="8">
        <f>Kluppierungsprotokoll!D15*$B15</f>
        <v>2.7</v>
      </c>
      <c r="E15" s="8">
        <f>Kluppierungsprotokoll!E15*$B15</f>
        <v>0.9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1.8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Kluppierungsprotokoll!C16*$B16</f>
        <v>20.399999999999999</v>
      </c>
      <c r="D16" s="8">
        <f>Kluppierungsprotokoll!D16*$B16</f>
        <v>2.4</v>
      </c>
      <c r="E16" s="8">
        <f>Kluppierungsprotokoll!E16*$B16</f>
        <v>2.4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1.2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Kluppierungsprotokoll!C17*$B17</f>
        <v>18</v>
      </c>
      <c r="D17" s="8">
        <f>Kluppierungsprotokoll!D17*$B17</f>
        <v>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Kluppierungsprotokoll!C18*$B18</f>
        <v>19.8</v>
      </c>
      <c r="D18" s="8">
        <f>Kluppierungsprotokoll!D18*$B18</f>
        <v>7.2</v>
      </c>
      <c r="E18" s="8">
        <f>Kluppierungsprotokoll!E18*$B18</f>
        <v>1.8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1.8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15.400000000000002</v>
      </c>
      <c r="D19" s="8">
        <f>Kluppierungsprotokoll!D19*$B19</f>
        <v>11</v>
      </c>
      <c r="E19" s="8">
        <f>Kluppierungsprotokoll!E19*$B19</f>
        <v>4.4000000000000004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Kluppierungsprotokoll!C20*$B20</f>
        <v>23.400000000000002</v>
      </c>
      <c r="D20" s="8">
        <f>Kluppierungsprotokoll!D20*$B20</f>
        <v>2.6</v>
      </c>
      <c r="E20" s="8">
        <f>Kluppierungsprotokoll!E20*$B20</f>
        <v>15.600000000000001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Kluppierungsprotokoll!C21*$B21</f>
        <v>3</v>
      </c>
      <c r="D21" s="8">
        <f>Kluppierungsprotokoll!D21*$B21</f>
        <v>6</v>
      </c>
      <c r="E21" s="8">
        <f>Kluppierungsprotokoll!E21*$B21</f>
        <v>21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Kluppierungsprotokoll!C22*$B22</f>
        <v>17</v>
      </c>
      <c r="D22" s="8">
        <f>Kluppierungsprotokoll!D22*$B22</f>
        <v>13.6</v>
      </c>
      <c r="E22" s="8">
        <f>Kluppierungsprotokoll!E22*$B22</f>
        <v>3.4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Kluppierungsprotokoll!C23*$B23</f>
        <v>7.8</v>
      </c>
      <c r="D23" s="8">
        <f>Kluppierungsprotokoll!D23*$B23</f>
        <v>15.6</v>
      </c>
      <c r="E23" s="8">
        <f>Kluppierungsprotokoll!E23*$B23</f>
        <v>11.7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8.8000000000000007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197.60000000000002</v>
      </c>
      <c r="D53">
        <f t="shared" ref="D53:S53" si="0">SUM(D9:D51)</f>
        <v>84.199999999999989</v>
      </c>
      <c r="E53">
        <f t="shared" si="0"/>
        <v>61.5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19.2</v>
      </c>
      <c r="J53">
        <f t="shared" si="0"/>
        <v>0</v>
      </c>
      <c r="K53">
        <f t="shared" si="0"/>
        <v>2.2000000000000002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364.7</v>
      </c>
    </row>
    <row r="54" spans="1:20" x14ac:dyDescent="0.35">
      <c r="A54" t="s">
        <v>25</v>
      </c>
      <c r="B54" t="s">
        <v>26</v>
      </c>
      <c r="C54">
        <f>C53/$B$6</f>
        <v>282.28571428571433</v>
      </c>
      <c r="D54">
        <f t="shared" ref="D54:S54" si="1">D53/$B$6</f>
        <v>120.28571428571428</v>
      </c>
      <c r="E54">
        <f t="shared" si="1"/>
        <v>87.857142857142861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27.428571428571431</v>
      </c>
      <c r="J54">
        <f t="shared" si="1"/>
        <v>0</v>
      </c>
      <c r="K54">
        <f t="shared" si="1"/>
        <v>3.1428571428571432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521</v>
      </c>
    </row>
    <row r="55" spans="1:20" x14ac:dyDescent="0.35">
      <c r="A55" t="s">
        <v>25</v>
      </c>
      <c r="B55" t="s">
        <v>31</v>
      </c>
      <c r="C55">
        <f>C54/$T54</f>
        <v>0.54181519056758987</v>
      </c>
      <c r="D55">
        <f t="shared" ref="D55:S55" si="2">D54/$T54</f>
        <v>0.23087469152728268</v>
      </c>
      <c r="E55">
        <f t="shared" si="2"/>
        <v>0.16863175212503428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5.2646010419522903E-2</v>
      </c>
      <c r="J55">
        <f t="shared" si="2"/>
        <v>0</v>
      </c>
      <c r="K55">
        <f t="shared" si="2"/>
        <v>6.0323553605703328E-3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Christian Rüsch</cp:lastModifiedBy>
  <cp:lastPrinted>2024-07-16T06:59:03Z</cp:lastPrinted>
  <dcterms:created xsi:type="dcterms:W3CDTF">2022-03-10T11:48:40Z</dcterms:created>
  <dcterms:modified xsi:type="dcterms:W3CDTF">2024-07-16T07:05:01Z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