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PLACETTE_VD\Suivi-2024\VD-25\"/>
    </mc:Choice>
  </mc:AlternateContent>
  <bookViews>
    <workbookView xWindow="0" yWindow="0" windowWidth="29460" windowHeight="11760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4" i="2" l="1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6" i="5" l="1"/>
  <c r="K36" i="5"/>
  <c r="S36" i="5"/>
  <c r="D36" i="5"/>
  <c r="L36" i="5"/>
  <c r="E36" i="5"/>
  <c r="M36" i="5"/>
  <c r="F36" i="5"/>
  <c r="N36" i="5"/>
  <c r="G36" i="5"/>
  <c r="O36" i="5"/>
  <c r="H36" i="5"/>
  <c r="P36" i="5"/>
  <c r="R36" i="5"/>
  <c r="I36" i="5"/>
  <c r="Q36" i="5"/>
  <c r="J36" i="5"/>
  <c r="G40" i="5"/>
  <c r="O40" i="5"/>
  <c r="H40" i="5"/>
  <c r="P40" i="5"/>
  <c r="I40" i="5"/>
  <c r="Q40" i="5"/>
  <c r="J40" i="5"/>
  <c r="R40" i="5"/>
  <c r="C40" i="5"/>
  <c r="K40" i="5"/>
  <c r="S40" i="5"/>
  <c r="F40" i="5"/>
  <c r="D40" i="5"/>
  <c r="L40" i="5"/>
  <c r="N40" i="5"/>
  <c r="E40" i="5"/>
  <c r="M40" i="5"/>
  <c r="C44" i="5"/>
  <c r="K44" i="5"/>
  <c r="S44" i="5"/>
  <c r="D44" i="5"/>
  <c r="L44" i="5"/>
  <c r="E44" i="5"/>
  <c r="M44" i="5"/>
  <c r="J44" i="5"/>
  <c r="F44" i="5"/>
  <c r="N44" i="5"/>
  <c r="G44" i="5"/>
  <c r="O44" i="5"/>
  <c r="R44" i="5"/>
  <c r="H44" i="5"/>
  <c r="P44" i="5"/>
  <c r="I44" i="5"/>
  <c r="Q44" i="5"/>
  <c r="G48" i="5"/>
  <c r="O48" i="5"/>
  <c r="H48" i="5"/>
  <c r="P48" i="5"/>
  <c r="I48" i="5"/>
  <c r="Q48" i="5"/>
  <c r="F48" i="5"/>
  <c r="J48" i="5"/>
  <c r="R48" i="5"/>
  <c r="C48" i="5"/>
  <c r="K48" i="5"/>
  <c r="S48" i="5"/>
  <c r="D48" i="5"/>
  <c r="L48" i="5"/>
  <c r="E48" i="5"/>
  <c r="M48" i="5"/>
  <c r="N48" i="5"/>
  <c r="C36" i="6"/>
  <c r="K36" i="6"/>
  <c r="S36" i="6"/>
  <c r="H36" i="6"/>
  <c r="D36" i="6"/>
  <c r="L36" i="6"/>
  <c r="N36" i="6"/>
  <c r="O36" i="6"/>
  <c r="I36" i="6"/>
  <c r="E36" i="6"/>
  <c r="M36" i="6"/>
  <c r="F36" i="6"/>
  <c r="G36" i="6"/>
  <c r="P36" i="6"/>
  <c r="Q36" i="6"/>
  <c r="J36" i="6"/>
  <c r="R36" i="6"/>
  <c r="G40" i="6"/>
  <c r="O40" i="6"/>
  <c r="L40" i="6"/>
  <c r="H40" i="6"/>
  <c r="P40" i="6"/>
  <c r="J40" i="6"/>
  <c r="C40" i="6"/>
  <c r="S40" i="6"/>
  <c r="D40" i="6"/>
  <c r="I40" i="6"/>
  <c r="Q40" i="6"/>
  <c r="R40" i="6"/>
  <c r="K40" i="6"/>
  <c r="E40" i="6"/>
  <c r="M40" i="6"/>
  <c r="F40" i="6"/>
  <c r="N40" i="6"/>
  <c r="C44" i="6"/>
  <c r="K44" i="6"/>
  <c r="S44" i="6"/>
  <c r="H44" i="6"/>
  <c r="D44" i="6"/>
  <c r="L44" i="6"/>
  <c r="N44" i="6"/>
  <c r="G44" i="6"/>
  <c r="O44" i="6"/>
  <c r="P44" i="6"/>
  <c r="E44" i="6"/>
  <c r="M44" i="6"/>
  <c r="F44" i="6"/>
  <c r="I44" i="6"/>
  <c r="J44" i="6"/>
  <c r="Q44" i="6"/>
  <c r="R44" i="6"/>
  <c r="G48" i="6"/>
  <c r="O48" i="6"/>
  <c r="S48" i="6"/>
  <c r="H48" i="6"/>
  <c r="P48" i="6"/>
  <c r="R48" i="6"/>
  <c r="C48" i="6"/>
  <c r="D48" i="6"/>
  <c r="I48" i="6"/>
  <c r="Q48" i="6"/>
  <c r="J48" i="6"/>
  <c r="K48" i="6"/>
  <c r="L48" i="6"/>
  <c r="E48" i="6"/>
  <c r="N48" i="6"/>
  <c r="F48" i="6"/>
  <c r="M48" i="6"/>
  <c r="J37" i="5"/>
  <c r="R37" i="5"/>
  <c r="C37" i="5"/>
  <c r="K37" i="5"/>
  <c r="S37" i="5"/>
  <c r="D37" i="5"/>
  <c r="L37" i="5"/>
  <c r="E37" i="5"/>
  <c r="M37" i="5"/>
  <c r="F37" i="5"/>
  <c r="N37" i="5"/>
  <c r="I37" i="5"/>
  <c r="G37" i="5"/>
  <c r="O37" i="5"/>
  <c r="H37" i="5"/>
  <c r="P37" i="5"/>
  <c r="Q37" i="5"/>
  <c r="F41" i="5"/>
  <c r="N41" i="5"/>
  <c r="G41" i="5"/>
  <c r="O41" i="5"/>
  <c r="H41" i="5"/>
  <c r="P41" i="5"/>
  <c r="I41" i="5"/>
  <c r="Q41" i="5"/>
  <c r="J41" i="5"/>
  <c r="R41" i="5"/>
  <c r="E41" i="5"/>
  <c r="C41" i="5"/>
  <c r="K41" i="5"/>
  <c r="S41" i="5"/>
  <c r="D41" i="5"/>
  <c r="L41" i="5"/>
  <c r="M41" i="5"/>
  <c r="J45" i="5"/>
  <c r="R45" i="5"/>
  <c r="C45" i="5"/>
  <c r="K45" i="5"/>
  <c r="S45" i="5"/>
  <c r="D45" i="5"/>
  <c r="L45" i="5"/>
  <c r="E45" i="5"/>
  <c r="M45" i="5"/>
  <c r="F45" i="5"/>
  <c r="N45" i="5"/>
  <c r="G45" i="5"/>
  <c r="O45" i="5"/>
  <c r="Q45" i="5"/>
  <c r="H45" i="5"/>
  <c r="P45" i="5"/>
  <c r="I45" i="5"/>
  <c r="F49" i="5"/>
  <c r="N49" i="5"/>
  <c r="G49" i="5"/>
  <c r="O49" i="5"/>
  <c r="H49" i="5"/>
  <c r="P49" i="5"/>
  <c r="I49" i="5"/>
  <c r="Q49" i="5"/>
  <c r="J49" i="5"/>
  <c r="R49" i="5"/>
  <c r="E49" i="5"/>
  <c r="C49" i="5"/>
  <c r="K49" i="5"/>
  <c r="S49" i="5"/>
  <c r="M49" i="5"/>
  <c r="D49" i="5"/>
  <c r="L49" i="5"/>
  <c r="J37" i="6"/>
  <c r="R37" i="6"/>
  <c r="H37" i="6"/>
  <c r="C37" i="6"/>
  <c r="K37" i="6"/>
  <c r="S37" i="6"/>
  <c r="E37" i="6"/>
  <c r="G37" i="6"/>
  <c r="P37" i="6"/>
  <c r="D37" i="6"/>
  <c r="L37" i="6"/>
  <c r="M37" i="6"/>
  <c r="F37" i="6"/>
  <c r="N37" i="6"/>
  <c r="O37" i="6"/>
  <c r="I37" i="6"/>
  <c r="Q37" i="6"/>
  <c r="F41" i="6"/>
  <c r="N41" i="6"/>
  <c r="D41" i="6"/>
  <c r="G41" i="6"/>
  <c r="O41" i="6"/>
  <c r="I41" i="6"/>
  <c r="R41" i="6"/>
  <c r="K41" i="6"/>
  <c r="H41" i="6"/>
  <c r="P41" i="6"/>
  <c r="Q41" i="6"/>
  <c r="J41" i="6"/>
  <c r="C41" i="6"/>
  <c r="S41" i="6"/>
  <c r="M41" i="6"/>
  <c r="E41" i="6"/>
  <c r="L41" i="6"/>
  <c r="J45" i="6"/>
  <c r="R45" i="6"/>
  <c r="O45" i="6"/>
  <c r="C45" i="6"/>
  <c r="K45" i="6"/>
  <c r="S45" i="6"/>
  <c r="E45" i="6"/>
  <c r="N45" i="6"/>
  <c r="D45" i="6"/>
  <c r="L45" i="6"/>
  <c r="M45" i="6"/>
  <c r="F45" i="6"/>
  <c r="G45" i="6"/>
  <c r="I45" i="6"/>
  <c r="H45" i="6"/>
  <c r="P45" i="6"/>
  <c r="Q45" i="6"/>
  <c r="F49" i="6"/>
  <c r="N49" i="6"/>
  <c r="K49" i="6"/>
  <c r="G49" i="6"/>
  <c r="O49" i="6"/>
  <c r="Q49" i="6"/>
  <c r="J49" i="6"/>
  <c r="C49" i="6"/>
  <c r="H49" i="6"/>
  <c r="P49" i="6"/>
  <c r="I49" i="6"/>
  <c r="R49" i="6"/>
  <c r="S49" i="6"/>
  <c r="D49" i="6"/>
  <c r="L49" i="6"/>
  <c r="M49" i="6"/>
  <c r="E49" i="6"/>
  <c r="I38" i="5"/>
  <c r="Q38" i="5"/>
  <c r="J38" i="5"/>
  <c r="R38" i="5"/>
  <c r="C38" i="5"/>
  <c r="K38" i="5"/>
  <c r="S38" i="5"/>
  <c r="H38" i="5"/>
  <c r="D38" i="5"/>
  <c r="L38" i="5"/>
  <c r="E38" i="5"/>
  <c r="M38" i="5"/>
  <c r="F38" i="5"/>
  <c r="N38" i="5"/>
  <c r="P38" i="5"/>
  <c r="G38" i="5"/>
  <c r="O38" i="5"/>
  <c r="E42" i="5"/>
  <c r="M42" i="5"/>
  <c r="F42" i="5"/>
  <c r="N42" i="5"/>
  <c r="G42" i="5"/>
  <c r="O42" i="5"/>
  <c r="L42" i="5"/>
  <c r="H42" i="5"/>
  <c r="P42" i="5"/>
  <c r="I42" i="5"/>
  <c r="Q42" i="5"/>
  <c r="J42" i="5"/>
  <c r="R42" i="5"/>
  <c r="D42" i="5"/>
  <c r="C42" i="5"/>
  <c r="K42" i="5"/>
  <c r="S42" i="5"/>
  <c r="I46" i="5"/>
  <c r="Q46" i="5"/>
  <c r="J46" i="5"/>
  <c r="R46" i="5"/>
  <c r="C46" i="5"/>
  <c r="K46" i="5"/>
  <c r="S46" i="5"/>
  <c r="D46" i="5"/>
  <c r="L46" i="5"/>
  <c r="E46" i="5"/>
  <c r="M46" i="5"/>
  <c r="H46" i="5"/>
  <c r="F46" i="5"/>
  <c r="N46" i="5"/>
  <c r="G46" i="5"/>
  <c r="O46" i="5"/>
  <c r="P46" i="5"/>
  <c r="E50" i="5"/>
  <c r="M50" i="5"/>
  <c r="F50" i="5"/>
  <c r="N50" i="5"/>
  <c r="G50" i="5"/>
  <c r="O50" i="5"/>
  <c r="D50" i="5"/>
  <c r="H50" i="5"/>
  <c r="P50" i="5"/>
  <c r="I50" i="5"/>
  <c r="Q50" i="5"/>
  <c r="J50" i="5"/>
  <c r="R50" i="5"/>
  <c r="C50" i="5"/>
  <c r="K50" i="5"/>
  <c r="S50" i="5"/>
  <c r="L50" i="5"/>
  <c r="I38" i="6"/>
  <c r="Q38" i="6"/>
  <c r="N38" i="6"/>
  <c r="G38" i="6"/>
  <c r="J38" i="6"/>
  <c r="R38" i="6"/>
  <c r="D38" i="6"/>
  <c r="L38" i="6"/>
  <c r="E38" i="6"/>
  <c r="F38" i="6"/>
  <c r="C38" i="6"/>
  <c r="K38" i="6"/>
  <c r="S38" i="6"/>
  <c r="M38" i="6"/>
  <c r="O38" i="6"/>
  <c r="P38" i="6"/>
  <c r="H38" i="6"/>
  <c r="E42" i="6"/>
  <c r="M42" i="6"/>
  <c r="J42" i="6"/>
  <c r="F42" i="6"/>
  <c r="N42" i="6"/>
  <c r="H42" i="6"/>
  <c r="I42" i="6"/>
  <c r="R42" i="6"/>
  <c r="G42" i="6"/>
  <c r="O42" i="6"/>
  <c r="P42" i="6"/>
  <c r="Q42" i="6"/>
  <c r="K42" i="6"/>
  <c r="L42" i="6"/>
  <c r="C42" i="6"/>
  <c r="S42" i="6"/>
  <c r="D42" i="6"/>
  <c r="I46" i="6"/>
  <c r="Q46" i="6"/>
  <c r="J46" i="6"/>
  <c r="R46" i="6"/>
  <c r="D46" i="6"/>
  <c r="L46" i="6"/>
  <c r="E46" i="6"/>
  <c r="F46" i="6"/>
  <c r="C46" i="6"/>
  <c r="K46" i="6"/>
  <c r="S46" i="6"/>
  <c r="M46" i="6"/>
  <c r="N46" i="6"/>
  <c r="G46" i="6"/>
  <c r="H46" i="6"/>
  <c r="O46" i="6"/>
  <c r="P46" i="6"/>
  <c r="E50" i="6"/>
  <c r="M50" i="6"/>
  <c r="Q50" i="6"/>
  <c r="R50" i="6"/>
  <c r="F50" i="6"/>
  <c r="N50" i="6"/>
  <c r="P50" i="6"/>
  <c r="I50" i="6"/>
  <c r="J50" i="6"/>
  <c r="G50" i="6"/>
  <c r="O50" i="6"/>
  <c r="H50" i="6"/>
  <c r="C50" i="6"/>
  <c r="D50" i="6"/>
  <c r="K50" i="6"/>
  <c r="L50" i="6"/>
  <c r="S50" i="6"/>
  <c r="H39" i="5"/>
  <c r="P39" i="5"/>
  <c r="I39" i="5"/>
  <c r="Q39" i="5"/>
  <c r="J39" i="5"/>
  <c r="R39" i="5"/>
  <c r="C39" i="5"/>
  <c r="K39" i="5"/>
  <c r="S39" i="5"/>
  <c r="D39" i="5"/>
  <c r="L39" i="5"/>
  <c r="G39" i="5"/>
  <c r="E39" i="5"/>
  <c r="M39" i="5"/>
  <c r="F39" i="5"/>
  <c r="N39" i="5"/>
  <c r="O39" i="5"/>
  <c r="D43" i="5"/>
  <c r="L43" i="5"/>
  <c r="E43" i="5"/>
  <c r="M43" i="5"/>
  <c r="F43" i="5"/>
  <c r="N43" i="5"/>
  <c r="G43" i="5"/>
  <c r="O43" i="5"/>
  <c r="H43" i="5"/>
  <c r="P43" i="5"/>
  <c r="C43" i="5"/>
  <c r="I43" i="5"/>
  <c r="Q43" i="5"/>
  <c r="S43" i="5"/>
  <c r="J43" i="5"/>
  <c r="R43" i="5"/>
  <c r="K43" i="5"/>
  <c r="H47" i="5"/>
  <c r="P47" i="5"/>
  <c r="I47" i="5"/>
  <c r="Q47" i="5"/>
  <c r="J47" i="5"/>
  <c r="R47" i="5"/>
  <c r="C47" i="5"/>
  <c r="K47" i="5"/>
  <c r="S47" i="5"/>
  <c r="D47" i="5"/>
  <c r="L47" i="5"/>
  <c r="O47" i="5"/>
  <c r="E47" i="5"/>
  <c r="M47" i="5"/>
  <c r="G47" i="5"/>
  <c r="F47" i="5"/>
  <c r="N47" i="5"/>
  <c r="D51" i="5"/>
  <c r="L51" i="5"/>
  <c r="E51" i="5"/>
  <c r="M51" i="5"/>
  <c r="F51" i="5"/>
  <c r="N51" i="5"/>
  <c r="G51" i="5"/>
  <c r="O51" i="5"/>
  <c r="H51" i="5"/>
  <c r="P51" i="5"/>
  <c r="C51" i="5"/>
  <c r="K51" i="5"/>
  <c r="I51" i="5"/>
  <c r="Q51" i="5"/>
  <c r="J51" i="5"/>
  <c r="R51" i="5"/>
  <c r="S51" i="5"/>
  <c r="H39" i="6"/>
  <c r="P39" i="6"/>
  <c r="N39" i="6"/>
  <c r="I39" i="6"/>
  <c r="Q39" i="6"/>
  <c r="M39" i="6"/>
  <c r="J39" i="6"/>
  <c r="R39" i="6"/>
  <c r="C39" i="6"/>
  <c r="K39" i="6"/>
  <c r="S39" i="6"/>
  <c r="D39" i="6"/>
  <c r="L39" i="6"/>
  <c r="E39" i="6"/>
  <c r="O39" i="6"/>
  <c r="F39" i="6"/>
  <c r="G39" i="6"/>
  <c r="D43" i="6"/>
  <c r="L43" i="6"/>
  <c r="E43" i="6"/>
  <c r="M43" i="6"/>
  <c r="G43" i="6"/>
  <c r="O43" i="6"/>
  <c r="H43" i="6"/>
  <c r="Q43" i="6"/>
  <c r="F43" i="6"/>
  <c r="N43" i="6"/>
  <c r="P43" i="6"/>
  <c r="I43" i="6"/>
  <c r="S43" i="6"/>
  <c r="R43" i="6"/>
  <c r="C43" i="6"/>
  <c r="J43" i="6"/>
  <c r="K43" i="6"/>
  <c r="H47" i="6"/>
  <c r="P47" i="6"/>
  <c r="M47" i="6"/>
  <c r="I47" i="6"/>
  <c r="Q47" i="6"/>
  <c r="K47" i="6"/>
  <c r="S47" i="6"/>
  <c r="D47" i="6"/>
  <c r="E47" i="6"/>
  <c r="J47" i="6"/>
  <c r="R47" i="6"/>
  <c r="C47" i="6"/>
  <c r="L47" i="6"/>
  <c r="F47" i="6"/>
  <c r="O47" i="6"/>
  <c r="G47" i="6"/>
  <c r="N47" i="6"/>
  <c r="D51" i="6"/>
  <c r="L51" i="6"/>
  <c r="E51" i="6"/>
  <c r="M51" i="6"/>
  <c r="O51" i="6"/>
  <c r="H51" i="6"/>
  <c r="I51" i="6"/>
  <c r="F51" i="6"/>
  <c r="N51" i="6"/>
  <c r="G51" i="6"/>
  <c r="P51" i="6"/>
  <c r="Q51" i="6"/>
  <c r="R51" i="6"/>
  <c r="S51" i="6"/>
  <c r="C51" i="6"/>
  <c r="J51" i="6"/>
  <c r="K51" i="6"/>
  <c r="N34" i="6"/>
  <c r="C34" i="6"/>
  <c r="O34" i="6"/>
  <c r="D34" i="6"/>
  <c r="P34" i="6"/>
  <c r="E34" i="6"/>
  <c r="Q34" i="6"/>
  <c r="F34" i="6"/>
  <c r="R34" i="6"/>
  <c r="G34" i="6"/>
  <c r="S34" i="6"/>
  <c r="H34" i="6"/>
  <c r="I34" i="6"/>
  <c r="J34" i="6"/>
  <c r="K34" i="6"/>
  <c r="L34" i="6"/>
  <c r="M34" i="6"/>
  <c r="E32" i="5"/>
  <c r="Q32" i="5"/>
  <c r="F32" i="5"/>
  <c r="R32" i="5"/>
  <c r="G32" i="5"/>
  <c r="S32" i="5"/>
  <c r="N32" i="5"/>
  <c r="P32" i="5"/>
  <c r="O32" i="5"/>
  <c r="H32" i="5"/>
  <c r="I32" i="5"/>
  <c r="J32" i="5"/>
  <c r="K32" i="5"/>
  <c r="L32" i="5"/>
  <c r="M32" i="5"/>
  <c r="D32" i="5"/>
  <c r="C32" i="5"/>
  <c r="J30" i="6"/>
  <c r="K30" i="6"/>
  <c r="L30" i="6"/>
  <c r="M30" i="6"/>
  <c r="N30" i="6"/>
  <c r="C30" i="6"/>
  <c r="O30" i="6"/>
  <c r="D30" i="6"/>
  <c r="P30" i="6"/>
  <c r="E30" i="6"/>
  <c r="Q30" i="6"/>
  <c r="F30" i="6"/>
  <c r="R30" i="6"/>
  <c r="G30" i="6"/>
  <c r="S30" i="6"/>
  <c r="H30" i="6"/>
  <c r="I30" i="6"/>
  <c r="L33" i="5"/>
  <c r="M33" i="5"/>
  <c r="N33" i="5"/>
  <c r="D33" i="5"/>
  <c r="P33" i="5"/>
  <c r="H33" i="5"/>
  <c r="C33" i="5"/>
  <c r="O33" i="5"/>
  <c r="E33" i="5"/>
  <c r="Q33" i="5"/>
  <c r="F33" i="5"/>
  <c r="R33" i="5"/>
  <c r="S33" i="5"/>
  <c r="I33" i="5"/>
  <c r="G33" i="5"/>
  <c r="J33" i="5"/>
  <c r="K33" i="5"/>
  <c r="E31" i="6"/>
  <c r="Q31" i="6"/>
  <c r="F31" i="6"/>
  <c r="R31" i="6"/>
  <c r="G31" i="6"/>
  <c r="S31" i="6"/>
  <c r="H31" i="6"/>
  <c r="I31" i="6"/>
  <c r="J31" i="6"/>
  <c r="K31" i="6"/>
  <c r="L31" i="6"/>
  <c r="M31" i="6"/>
  <c r="N31" i="6"/>
  <c r="C31" i="6"/>
  <c r="O31" i="6"/>
  <c r="D31" i="6"/>
  <c r="P31" i="6"/>
  <c r="C30" i="5"/>
  <c r="O30" i="5"/>
  <c r="D30" i="5"/>
  <c r="P30" i="5"/>
  <c r="E30" i="5"/>
  <c r="Q30" i="5"/>
  <c r="G30" i="5"/>
  <c r="S30" i="5"/>
  <c r="J30" i="5"/>
  <c r="F30" i="5"/>
  <c r="R30" i="5"/>
  <c r="I30" i="5"/>
  <c r="H30" i="5"/>
  <c r="K30" i="5"/>
  <c r="L30" i="5"/>
  <c r="N30" i="5"/>
  <c r="M30" i="5"/>
  <c r="G34" i="5"/>
  <c r="S34" i="5"/>
  <c r="H34" i="5"/>
  <c r="I34" i="5"/>
  <c r="M34" i="5"/>
  <c r="N34" i="5"/>
  <c r="Q34" i="5"/>
  <c r="K34" i="5"/>
  <c r="O34" i="5"/>
  <c r="J34" i="5"/>
  <c r="L34" i="5"/>
  <c r="C34" i="5"/>
  <c r="E34" i="5"/>
  <c r="F34" i="5"/>
  <c r="P34" i="5"/>
  <c r="R34" i="5"/>
  <c r="D34" i="5"/>
  <c r="L32" i="6"/>
  <c r="M32" i="6"/>
  <c r="N32" i="6"/>
  <c r="C32" i="6"/>
  <c r="O32" i="6"/>
  <c r="D32" i="6"/>
  <c r="P32" i="6"/>
  <c r="E32" i="6"/>
  <c r="Q32" i="6"/>
  <c r="F32" i="6"/>
  <c r="R32" i="6"/>
  <c r="G32" i="6"/>
  <c r="S32" i="6"/>
  <c r="H32" i="6"/>
  <c r="I32" i="6"/>
  <c r="J32" i="6"/>
  <c r="K32" i="6"/>
  <c r="J31" i="5"/>
  <c r="K31" i="5"/>
  <c r="L31" i="5"/>
  <c r="N31" i="5"/>
  <c r="O31" i="5"/>
  <c r="P31" i="5"/>
  <c r="F31" i="5"/>
  <c r="M31" i="5"/>
  <c r="C31" i="5"/>
  <c r="Q31" i="5"/>
  <c r="R31" i="5"/>
  <c r="S31" i="5"/>
  <c r="I31" i="5"/>
  <c r="D31" i="5"/>
  <c r="E31" i="5"/>
  <c r="G31" i="5"/>
  <c r="H31" i="5"/>
  <c r="N35" i="5"/>
  <c r="C35" i="5"/>
  <c r="O35" i="5"/>
  <c r="D35" i="5"/>
  <c r="P35" i="5"/>
  <c r="F35" i="5"/>
  <c r="R35" i="5"/>
  <c r="S35" i="5"/>
  <c r="K35" i="5"/>
  <c r="E35" i="5"/>
  <c r="Q35" i="5"/>
  <c r="G35" i="5"/>
  <c r="H35" i="5"/>
  <c r="I35" i="5"/>
  <c r="L35" i="5"/>
  <c r="M35" i="5"/>
  <c r="J35" i="5"/>
  <c r="G33" i="6"/>
  <c r="S33" i="6"/>
  <c r="H33" i="6"/>
  <c r="I33" i="6"/>
  <c r="J33" i="6"/>
  <c r="K33" i="6"/>
  <c r="L33" i="6"/>
  <c r="M33" i="6"/>
  <c r="N33" i="6"/>
  <c r="C33" i="6"/>
  <c r="O33" i="6"/>
  <c r="D33" i="6"/>
  <c r="P33" i="6"/>
  <c r="E33" i="6"/>
  <c r="Q33" i="6"/>
  <c r="F33" i="6"/>
  <c r="R33" i="6"/>
  <c r="I35" i="6"/>
  <c r="J35" i="6"/>
  <c r="K35" i="6"/>
  <c r="L35" i="6"/>
  <c r="M35" i="6"/>
  <c r="N35" i="6"/>
  <c r="C35" i="6"/>
  <c r="O35" i="6"/>
  <c r="D35" i="6"/>
  <c r="P35" i="6"/>
  <c r="E35" i="6"/>
  <c r="Q35" i="6"/>
  <c r="F35" i="6"/>
  <c r="R35" i="6"/>
  <c r="G35" i="6"/>
  <c r="H35" i="6"/>
  <c r="S35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<sst xmlns="http://schemas.openxmlformats.org/spreadsheetml/2006/main" count="155" uniqueCount="56">
  <si>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</si>
  <si>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</si>
  <si>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</si>
  <si>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</si>
  <si>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</si>
  <si>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</si>
  <si>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</si>
  <si>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</si>
  <si>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</si>
  <si>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</si>
  <si>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</si>
  <si>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</si>
  <si>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</si>
  <si>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</si>
  <si>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</si>
  <si>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</si>
  <si>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</si>
  <si>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</si>
  <si>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</si>
  <si>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</si>
  <si>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</si>
  <si>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</si>
  <si>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</si>
  <si>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</si>
  <si>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</si>
  <si>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</si>
  <si>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</si>
  <si>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</si>
  <si>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</si>
  <si>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</si>
  <si>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</si>
  <si>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</si>
  <si>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</si>
  <si>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</si>
  <si>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</si>
  <si>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</si>
  <si>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</si>
  <si>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</si>
  <si>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</si>
  <si>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</si>
  <si>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</si>
  <si>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</si>
  <si>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</si>
  <si>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</si>
  <si>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</si>
  <si>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</si>
  <si>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</si>
  <si>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</si>
  <si>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</si>
  <si>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</si>
  <si>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</si>
  <si>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</si>
  <si>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</si>
  <si>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</si>
  <si>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VD25- Planzalard</t>
  </si>
  <si>
    <t>ILEX - martelage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</si>
</sst>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D7" sqref="D7"/>
    </sheetView>
  </sheetViews>
  <sheetFormatPr baseColWidth="10" defaultColWidth="11" defaultRowHeight="15.75" x14ac:dyDescent="0.25"/>
  <cols>
    <col min="1" max="1" width="18.75" style="12" customWidth="1"/>
    <col min="2" max="2" width="12.5" style="12" customWidth="1"/>
    <col min="3" max="20" width="11" style="12"/>
    <col min="21" max="21" width="17.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54</v>
      </c>
    </row>
    <row r="4" spans="1:19" x14ac:dyDescent="0.25">
      <c r="A4" s="13" t="s">
        <v>7</v>
      </c>
      <c r="B4" s="29">
        <v>45461</v>
      </c>
    </row>
    <row r="5" spans="1:19" x14ac:dyDescent="0.25">
      <c r="A5" s="13" t="s">
        <v>8</v>
      </c>
      <c r="B5" s="10" t="s">
        <v>55</v>
      </c>
    </row>
    <row r="6" spans="1:19" x14ac:dyDescent="0.25">
      <c r="A6" s="13" t="s">
        <v>9</v>
      </c>
      <c r="B6" s="6">
        <v>1.9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7">
        <v>0.08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0.12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18</v>
      </c>
      <c r="B11" s="8">
        <v>0.18</v>
      </c>
      <c r="C11" s="8">
        <v>16</v>
      </c>
      <c r="D11" s="8">
        <v>3</v>
      </c>
      <c r="E11" s="8"/>
      <c r="F11" s="8"/>
      <c r="G11" s="8"/>
      <c r="H11" s="8"/>
      <c r="I11" s="8">
        <v>16</v>
      </c>
      <c r="J11" s="8"/>
      <c r="K11" s="8">
        <v>22</v>
      </c>
      <c r="L11" s="8"/>
      <c r="M11" s="8"/>
      <c r="N11" s="8"/>
      <c r="O11" s="8">
        <v>2</v>
      </c>
      <c r="P11" s="8"/>
      <c r="Q11" s="8"/>
      <c r="R11" s="8"/>
      <c r="S11" s="8">
        <v>1</v>
      </c>
    </row>
    <row r="12" spans="1:19" x14ac:dyDescent="0.25">
      <c r="A12" s="8">
        <v>22</v>
      </c>
      <c r="B12" s="8">
        <v>0.28999999999999998</v>
      </c>
      <c r="C12" s="8">
        <v>12</v>
      </c>
      <c r="D12" s="8">
        <v>3</v>
      </c>
      <c r="E12" s="8"/>
      <c r="F12" s="8"/>
      <c r="G12" s="8"/>
      <c r="H12" s="8"/>
      <c r="I12" s="8">
        <v>4</v>
      </c>
      <c r="J12" s="8"/>
      <c r="K12" s="8">
        <v>17</v>
      </c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8">
        <v>26</v>
      </c>
      <c r="B13" s="8">
        <v>0.46</v>
      </c>
      <c r="C13" s="8">
        <v>16</v>
      </c>
      <c r="D13" s="8">
        <v>2</v>
      </c>
      <c r="E13" s="8"/>
      <c r="F13" s="8"/>
      <c r="G13" s="8"/>
      <c r="H13" s="8"/>
      <c r="I13" s="8">
        <v>7</v>
      </c>
      <c r="J13" s="8"/>
      <c r="K13" s="8">
        <v>8</v>
      </c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>
        <v>30</v>
      </c>
      <c r="B14" s="8">
        <v>0.67</v>
      </c>
      <c r="C14" s="8">
        <v>12</v>
      </c>
      <c r="D14" s="8"/>
      <c r="E14" s="8"/>
      <c r="F14" s="8"/>
      <c r="G14" s="8"/>
      <c r="H14" s="8"/>
      <c r="I14" s="8">
        <v>2</v>
      </c>
      <c r="J14" s="8"/>
      <c r="K14" s="8">
        <v>11</v>
      </c>
      <c r="L14" s="8"/>
      <c r="M14" s="8"/>
      <c r="N14" s="8"/>
      <c r="O14" s="8">
        <v>1</v>
      </c>
      <c r="P14" s="8"/>
      <c r="Q14" s="8"/>
      <c r="R14" s="8"/>
      <c r="S14" s="8"/>
    </row>
    <row r="15" spans="1:19" x14ac:dyDescent="0.25">
      <c r="A15" s="8">
        <v>34</v>
      </c>
      <c r="B15" s="8">
        <v>0.92</v>
      </c>
      <c r="C15" s="8">
        <v>11</v>
      </c>
      <c r="D15" s="8"/>
      <c r="E15" s="8"/>
      <c r="F15" s="8"/>
      <c r="G15" s="8"/>
      <c r="H15" s="8"/>
      <c r="I15" s="8">
        <v>1</v>
      </c>
      <c r="J15" s="8"/>
      <c r="K15" s="8">
        <v>8</v>
      </c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38</v>
      </c>
      <c r="B16" s="8">
        <v>1.21</v>
      </c>
      <c r="C16" s="8">
        <v>13</v>
      </c>
      <c r="D16" s="8"/>
      <c r="E16" s="8"/>
      <c r="F16" s="8"/>
      <c r="G16" s="8"/>
      <c r="H16" s="8"/>
      <c r="I16" s="8">
        <v>4</v>
      </c>
      <c r="J16" s="8"/>
      <c r="K16" s="8">
        <v>4</v>
      </c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42</v>
      </c>
      <c r="B17" s="8">
        <v>1.56</v>
      </c>
      <c r="C17" s="8">
        <v>6</v>
      </c>
      <c r="D17" s="8">
        <v>1</v>
      </c>
      <c r="E17" s="8"/>
      <c r="F17" s="8"/>
      <c r="G17" s="8"/>
      <c r="H17" s="8"/>
      <c r="I17" s="8">
        <v>3</v>
      </c>
      <c r="J17" s="8"/>
      <c r="K17" s="8">
        <v>1</v>
      </c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8">
        <v>1.93</v>
      </c>
      <c r="C18" s="8">
        <v>8</v>
      </c>
      <c r="D18" s="8"/>
      <c r="E18" s="8"/>
      <c r="F18" s="8"/>
      <c r="G18" s="8"/>
      <c r="H18" s="8"/>
      <c r="I18" s="8">
        <v>3</v>
      </c>
      <c r="J18" s="8"/>
      <c r="K18" s="8">
        <v>1</v>
      </c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2.35</v>
      </c>
      <c r="C19" s="8">
        <v>10</v>
      </c>
      <c r="D19" s="8">
        <v>2</v>
      </c>
      <c r="E19" s="8"/>
      <c r="F19" s="8"/>
      <c r="G19" s="8"/>
      <c r="H19" s="8"/>
      <c r="I19" s="8">
        <v>2</v>
      </c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2.79</v>
      </c>
      <c r="C20" s="8">
        <v>23</v>
      </c>
      <c r="D20" s="8"/>
      <c r="E20" s="8"/>
      <c r="F20" s="8"/>
      <c r="G20" s="8"/>
      <c r="H20" s="8"/>
      <c r="I20" s="8">
        <v>1</v>
      </c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3.27</v>
      </c>
      <c r="C21" s="8">
        <v>4</v>
      </c>
      <c r="D21" s="8"/>
      <c r="E21" s="8"/>
      <c r="F21" s="8"/>
      <c r="G21" s="8"/>
      <c r="H21" s="8"/>
      <c r="I21" s="8">
        <v>2</v>
      </c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3.8</v>
      </c>
      <c r="C22" s="8">
        <v>12</v>
      </c>
      <c r="D22" s="8">
        <v>1</v>
      </c>
      <c r="E22" s="8"/>
      <c r="F22" s="8"/>
      <c r="G22" s="8"/>
      <c r="H22" s="8"/>
      <c r="I22" s="8">
        <v>1</v>
      </c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4.37</v>
      </c>
      <c r="C23" s="8">
        <v>8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4.99</v>
      </c>
      <c r="C24" s="8">
        <v>9</v>
      </c>
      <c r="D24" s="8"/>
      <c r="E24" s="8"/>
      <c r="F24" s="8"/>
      <c r="G24" s="8"/>
      <c r="H24" s="8"/>
      <c r="I24" s="8">
        <v>1</v>
      </c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5.66</v>
      </c>
      <c r="C25" s="8">
        <v>6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6.34</v>
      </c>
      <c r="C26" s="8">
        <v>4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7.06</v>
      </c>
      <c r="C27" s="8">
        <v>1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7.8049999999999997</v>
      </c>
      <c r="C28" s="8">
        <v>1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8.58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9.3874999999999993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10.227499999999999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>
        <v>102</v>
      </c>
      <c r="B32" s="8">
        <v>11.1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>
        <v>106</v>
      </c>
      <c r="B33" s="8">
        <v>12.0075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>
        <v>110</v>
      </c>
      <c r="B34" s="8">
        <v>12.977499999999999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172</v>
      </c>
      <c r="D54" s="12">
        <f t="shared" ref="D54:S54" si="0">SUM(D9:D51)</f>
        <v>12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47</v>
      </c>
      <c r="J54" s="12">
        <f t="shared" si="0"/>
        <v>0</v>
      </c>
      <c r="K54" s="12">
        <f t="shared" si="0"/>
        <v>72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3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1</v>
      </c>
      <c r="T54" s="13">
        <f>SUM(C54:S54)</f>
        <v>307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90.5</v>
      </c>
      <c r="D55" s="20">
        <f t="shared" ref="D55:S55" si="3">ROUND(D54/$B$6, 1)</f>
        <v>6.3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24.7</v>
      </c>
      <c r="J55" s="20">
        <f t="shared" si="3"/>
        <v>0</v>
      </c>
      <c r="K55" s="20">
        <f t="shared" si="3"/>
        <v>37.9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1.6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0.5</v>
      </c>
      <c r="T55" s="21">
        <f>ROUND(SUM(C55:S55),0)</f>
        <v>162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30.91</v>
      </c>
      <c r="D56" s="22">
        <f>ROUND('Calcul surface terriere'!D53, 2)</f>
        <v>1.1299999999999999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4.37</v>
      </c>
      <c r="J56" s="22">
        <f>ROUND('Calcul surface terriere'!J53, 2)</f>
        <v>0</v>
      </c>
      <c r="K56" s="22">
        <f>ROUND('Calcul surface terriere'!K53, 2)</f>
        <v>3.89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0.12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0.03</v>
      </c>
      <c r="T56" s="23">
        <f>ROUND('Calcul surface terriere'!T53,1)</f>
        <v>40.4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16.27</v>
      </c>
      <c r="D57" s="22">
        <f>ROUND('Calcul surface terriere'!D54, 2)</f>
        <v>0.59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2.2999999999999998</v>
      </c>
      <c r="J57" s="22">
        <f>ROUND('Calcul surface terriere'!J54, 2)</f>
        <v>0</v>
      </c>
      <c r="K57" s="22">
        <f>ROUND('Calcul surface terriere'!K54, 2)</f>
        <v>2.0499999999999998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0.06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0.01</v>
      </c>
      <c r="T57" s="23">
        <f>ROUND('Calcul surface terriere'!T54, 1)</f>
        <v>21.3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76</v>
      </c>
      <c r="D58" s="24">
        <f>ROUND(100 * 'Calcul surface terriere'!D55,0)</f>
        <v>3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11</v>
      </c>
      <c r="J58" s="24">
        <f>ROUND(100 * 'Calcul surface terriere'!J55,0)</f>
        <v>0</v>
      </c>
      <c r="K58" s="24">
        <f>ROUND(100 * 'Calcul surface terriere'!K55,0)</f>
        <v>10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0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372.8</v>
      </c>
      <c r="D59" s="26">
        <f>ROUND('Calcul volume sur pied'!D53, 1)</f>
        <v>12.4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47.7</v>
      </c>
      <c r="J59" s="26">
        <f>ROUND('Calcul volume sur pied'!J53, 1)</f>
        <v>0</v>
      </c>
      <c r="K59" s="26">
        <f>ROUND('Calcul volume sur pied'!K53, 1)</f>
        <v>35.6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1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0.2</v>
      </c>
      <c r="T59" s="27">
        <f>ROUND('Calcul volume sur pied'!T53, 0)</f>
        <v>470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196.2</v>
      </c>
      <c r="D60" s="26">
        <f>ROUND('Calcul volume sur pied'!D54, 1)</f>
        <v>6.5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25.1</v>
      </c>
      <c r="J60" s="26">
        <f>ROUND('Calcul volume sur pied'!J54, 1)</f>
        <v>0</v>
      </c>
      <c r="K60" s="26">
        <f>ROUND('Calcul volume sur pied'!K54, 1)</f>
        <v>18.8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0.5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0.1</v>
      </c>
      <c r="T60" s="27">
        <f>ROUND('Calcul volume sur pied'!T54, 0)</f>
        <v>247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79</v>
      </c>
      <c r="D61" s="24">
        <f>ROUND(100 * 'Calcul volume sur pied'!D55, 0)</f>
        <v>3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10</v>
      </c>
      <c r="J61" s="24">
        <f>ROUND(100 * 'Calcul volume sur pied'!J55, 0)</f>
        <v>0</v>
      </c>
      <c r="K61" s="24">
        <f>ROUND(100 * 'Calcul volume sur pied'!K55, 0)</f>
        <v>8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0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1.9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0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0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8.4210526315789469</v>
      </c>
      <c r="D11" s="8">
        <f>'Protocole Inventaire'!D11/$B$6</f>
        <v>1.5789473684210527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8.4210526315789469</v>
      </c>
      <c r="J11" s="8">
        <f>'Protocole Inventaire'!J11/$B$6</f>
        <v>0</v>
      </c>
      <c r="K11" s="8">
        <f>'Protocole Inventaire'!K11/$B$6</f>
        <v>11.578947368421053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1.0526315789473684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0.52631578947368418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6.3157894736842106</v>
      </c>
      <c r="D12" s="8">
        <f>'Protocole Inventaire'!D12/$B$6</f>
        <v>1.5789473684210527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2.1052631578947367</v>
      </c>
      <c r="J12" s="8">
        <f>'Protocole Inventaire'!J12/$B$6</f>
        <v>0</v>
      </c>
      <c r="K12" s="8">
        <f>'Protocole Inventaire'!K12/$B$6</f>
        <v>8.9473684210526319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8.4210526315789469</v>
      </c>
      <c r="D13" s="8">
        <f>'Protocole Inventaire'!D13/$B$6</f>
        <v>1.0526315789473684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3.6842105263157898</v>
      </c>
      <c r="J13" s="8">
        <f>'Protocole Inventaire'!J13/$B$6</f>
        <v>0</v>
      </c>
      <c r="K13" s="8">
        <f>'Protocole Inventaire'!K13/$B$6</f>
        <v>4.2105263157894735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6.3157894736842106</v>
      </c>
      <c r="D14" s="8">
        <f>'Protocole Inventaire'!D14/$B$6</f>
        <v>0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1.0526315789473684</v>
      </c>
      <c r="J14" s="8">
        <f>'Protocole Inventaire'!J14/$B$6</f>
        <v>0</v>
      </c>
      <c r="K14" s="8">
        <f>'Protocole Inventaire'!K14/$B$6</f>
        <v>5.7894736842105265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0.52631578947368418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5.7894736842105265</v>
      </c>
      <c r="D15" s="8">
        <f>'Protocole Inventaire'!D15/$B$6</f>
        <v>0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0.52631578947368418</v>
      </c>
      <c r="J15" s="8">
        <f>'Protocole Inventaire'!J15/$B$6</f>
        <v>0</v>
      </c>
      <c r="K15" s="8">
        <f>'Protocole Inventaire'!K15/$B$6</f>
        <v>4.2105263157894735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6.8421052631578947</v>
      </c>
      <c r="D16" s="8">
        <f>'Protocole Inventaire'!D16/$B$6</f>
        <v>0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2.1052631578947367</v>
      </c>
      <c r="J16" s="8">
        <f>'Protocole Inventaire'!J16/$B$6</f>
        <v>0</v>
      </c>
      <c r="K16" s="8">
        <f>'Protocole Inventaire'!K16/$B$6</f>
        <v>2.1052631578947367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3.1578947368421053</v>
      </c>
      <c r="D17" s="8">
        <f>'Protocole Inventaire'!D17/$B$6</f>
        <v>0.52631578947368418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1.5789473684210527</v>
      </c>
      <c r="J17" s="8">
        <f>'Protocole Inventaire'!J17/$B$6</f>
        <v>0</v>
      </c>
      <c r="K17" s="8">
        <f>'Protocole Inventaire'!K17/$B$6</f>
        <v>0.52631578947368418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4.2105263157894735</v>
      </c>
      <c r="D18" s="8">
        <f>'Protocole Inventaire'!D18/$B$6</f>
        <v>0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1.5789473684210527</v>
      </c>
      <c r="J18" s="8">
        <f>'Protocole Inventaire'!J18/$B$6</f>
        <v>0</v>
      </c>
      <c r="K18" s="8">
        <f>'Protocole Inventaire'!K18/$B$6</f>
        <v>0.52631578947368418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5.2631578947368425</v>
      </c>
      <c r="D19" s="8">
        <f>'Protocole Inventaire'!D19/$B$6</f>
        <v>1.0526315789473684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1.0526315789473684</v>
      </c>
      <c r="J19" s="8">
        <f>'Protocole Inventaire'!J19/$B$6</f>
        <v>0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12.105263157894738</v>
      </c>
      <c r="D20" s="8">
        <f>'Protocole Inventaire'!D20/$B$6</f>
        <v>0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0.52631578947368418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2.1052631578947367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1.0526315789473684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6.3157894736842106</v>
      </c>
      <c r="D22" s="8">
        <f>'Protocole Inventaire'!D22/$B$6</f>
        <v>0.52631578947368418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0.52631578947368418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4.2105263157894735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4.7368421052631584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0.52631578947368418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3.1578947368421053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2.1052631578947367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0.52631578947368418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0.52631578947368418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1.9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0.40715040790523715</v>
      </c>
      <c r="D11" s="8">
        <f>'Protocole Inventaire'!D11*($A11/200)^2*PI()</f>
        <v>7.6340701482231973E-2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0.40715040790523715</v>
      </c>
      <c r="J11" s="8">
        <f>'Protocole Inventaire'!J11*($A11/200)^2*PI()</f>
        <v>0</v>
      </c>
      <c r="K11" s="8">
        <f>'Protocole Inventaire'!K11*($A11/200)^2*PI()</f>
        <v>0.55983181086970113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5.0893800988154644E-2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2.5446900494077322E-2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0.45615925330123797</v>
      </c>
      <c r="D12" s="8">
        <f>'Protocole Inventaire'!D12*($A12/200)^2*PI()</f>
        <v>0.11403981332530949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0.15205308443374599</v>
      </c>
      <c r="J12" s="8">
        <f>'Protocole Inventaire'!J12*($A12/200)^2*PI()</f>
        <v>0</v>
      </c>
      <c r="K12" s="8">
        <f>'Protocole Inventaire'!K12*($A12/200)^2*PI()</f>
        <v>0.6462256088434204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0.8494866535306802</v>
      </c>
      <c r="D13" s="8">
        <f>'Protocole Inventaire'!D13*($A13/200)^2*PI()</f>
        <v>0.10618583169133503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0.3716504109196726</v>
      </c>
      <c r="J13" s="8">
        <f>'Protocole Inventaire'!J13*($A13/200)^2*PI()</f>
        <v>0</v>
      </c>
      <c r="K13" s="8">
        <f>'Protocole Inventaire'!K13*($A13/200)^2*PI()</f>
        <v>0.4247433267653401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0.84823001646924423</v>
      </c>
      <c r="D14" s="8">
        <f>'Protocole Inventaire'!D14*($A14/200)^2*PI()</f>
        <v>0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0.1413716694115407</v>
      </c>
      <c r="J14" s="8">
        <f>'Protocole Inventaire'!J14*($A14/200)^2*PI()</f>
        <v>0</v>
      </c>
      <c r="K14" s="8">
        <f>'Protocole Inventaire'!K14*($A14/200)^2*PI()</f>
        <v>0.77754418176347384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7.0685834705770348E-2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0.99871230457619542</v>
      </c>
      <c r="D15" s="8">
        <f>'Protocole Inventaire'!D15*($A15/200)^2*PI()</f>
        <v>0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9.0792027688745044E-2</v>
      </c>
      <c r="J15" s="8">
        <f>'Protocole Inventaire'!J15*($A15/200)^2*PI()</f>
        <v>0</v>
      </c>
      <c r="K15" s="8">
        <f>'Protocole Inventaire'!K15*($A15/200)^2*PI()</f>
        <v>0.72633622150996036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1.47434943232969</v>
      </c>
      <c r="D16" s="8">
        <f>'Protocole Inventaire'!D16*($A16/200)^2*PI()</f>
        <v>0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0.45364597917836613</v>
      </c>
      <c r="J16" s="8">
        <f>'Protocole Inventaire'!J16*($A16/200)^2*PI()</f>
        <v>0</v>
      </c>
      <c r="K16" s="8">
        <f>'Protocole Inventaire'!K16*($A16/200)^2*PI()</f>
        <v>0.45364597917836613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0.83126541613985905</v>
      </c>
      <c r="D17" s="8">
        <f>'Protocole Inventaire'!D17*($A17/200)^2*PI()</f>
        <v>0.13854423602330987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0.41563270806992952</v>
      </c>
      <c r="J17" s="8">
        <f>'Protocole Inventaire'!J17*($A17/200)^2*PI()</f>
        <v>0</v>
      </c>
      <c r="K17" s="8">
        <f>'Protocole Inventaire'!K17*($A17/200)^2*PI()</f>
        <v>0.13854423602330987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1.3295220109992005</v>
      </c>
      <c r="D18" s="8">
        <f>'Protocole Inventaire'!D18*($A18/200)^2*PI()</f>
        <v>0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0.4985707541247002</v>
      </c>
      <c r="J18" s="8">
        <f>'Protocole Inventaire'!J18*($A18/200)^2*PI()</f>
        <v>0</v>
      </c>
      <c r="K18" s="8">
        <f>'Protocole Inventaire'!K18*($A18/200)^2*PI()</f>
        <v>0.16619025137490007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1.9634954084936207</v>
      </c>
      <c r="D19" s="8">
        <f>'Protocole Inventaire'!D19*($A19/200)^2*PI()</f>
        <v>0.39269908169872414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0.39269908169872414</v>
      </c>
      <c r="J19" s="8">
        <f>'Protocole Inventaire'!J19*($A19/200)^2*PI()</f>
        <v>0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5.2675084022740064</v>
      </c>
      <c r="D20" s="8">
        <f>'Protocole Inventaire'!D20*($A20/200)^2*PI()</f>
        <v>0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0.22902210444669593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1.0568317686676063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0.52841588433380315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3.6228846481197494</v>
      </c>
      <c r="D22" s="8">
        <f>'Protocole Inventaire'!D22*($A22/200)^2*PI()</f>
        <v>0.30190705400997914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0.30190705400997914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2.7369555198074282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3.4636059005827464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0.38484510006474959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2.5805042056586558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1.9113449704440304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0.52810172506844411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0.58088048164875272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30.906988526016384</v>
      </c>
      <c r="D53">
        <f t="shared" ref="D53:S53" si="0">SUM(D9:D51)</f>
        <v>1.1297167182308896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4.3677562662858893</v>
      </c>
      <c r="J53">
        <f t="shared" si="0"/>
        <v>0</v>
      </c>
      <c r="K53">
        <f t="shared" si="0"/>
        <v>3.8930616163284721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0.12157963569392499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2.5446900494077322E-2</v>
      </c>
      <c r="T53">
        <f>SUM(C53:S53)</f>
        <v>40.444549663049635</v>
      </c>
    </row>
    <row r="54" spans="1:20" x14ac:dyDescent="0.25">
      <c r="A54" t="s">
        <v>49</v>
      </c>
      <c r="B54" t="s">
        <v>30</v>
      </c>
      <c r="C54">
        <f>C53/$B$6</f>
        <v>16.266836066324412</v>
      </c>
      <c r="D54">
        <f t="shared" ref="D54:S54" si="1">D53/$B$6</f>
        <v>0.59458774643731038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2.2988190875188894</v>
      </c>
      <c r="J54">
        <f t="shared" si="1"/>
        <v>0</v>
      </c>
      <c r="K54">
        <f t="shared" si="1"/>
        <v>2.048979798067617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6.3989281944171056E-2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1.3393105523198591E-2</v>
      </c>
      <c r="T54">
        <f>SUM(C54:S54)</f>
        <v>21.286605085815598</v>
      </c>
    </row>
    <row r="55" spans="1:20" x14ac:dyDescent="0.25">
      <c r="A55" t="s">
        <v>49</v>
      </c>
      <c r="B55" t="s">
        <v>50</v>
      </c>
      <c r="C55">
        <f>C54/$T54</f>
        <v>0.76418179417270604</v>
      </c>
      <c r="D55">
        <f t="shared" ref="D55:S55" si="2">D54/$T54</f>
        <v>2.7932483551992796E-2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0.1079936926650044</v>
      </c>
      <c r="J55">
        <f t="shared" si="2"/>
        <v>0</v>
      </c>
      <c r="K55">
        <f t="shared" si="2"/>
        <v>9.6256767568491303E-2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3.0060820730314825E-3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6.2917996877403116E-4</v>
      </c>
      <c r="T55">
        <f>SUM(C55:S55)</f>
        <v>1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1.9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0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2.88</v>
      </c>
      <c r="D11" s="8">
        <f>'Protocole Inventaire'!D11*$B11</f>
        <v>0.54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2.88</v>
      </c>
      <c r="J11" s="8">
        <f>'Protocole Inventaire'!J11*$B11</f>
        <v>0</v>
      </c>
      <c r="K11" s="8">
        <f>'Protocole Inventaire'!K11*$B11</f>
        <v>3.96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0.36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0.18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3.4799999999999995</v>
      </c>
      <c r="D12" s="8">
        <f>'Protocole Inventaire'!D12*$B12</f>
        <v>0.86999999999999988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1.1599999999999999</v>
      </c>
      <c r="J12" s="8">
        <f>'Protocole Inventaire'!J12*$B12</f>
        <v>0</v>
      </c>
      <c r="K12" s="8">
        <f>'Protocole Inventaire'!K12*$B12</f>
        <v>4.93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7.36</v>
      </c>
      <c r="D13" s="8">
        <f>'Protocole Inventaire'!D13*$B13</f>
        <v>0.92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3.22</v>
      </c>
      <c r="J13" s="8">
        <f>'Protocole Inventaire'!J13*$B13</f>
        <v>0</v>
      </c>
      <c r="K13" s="8">
        <f>'Protocole Inventaire'!K13*$B13</f>
        <v>3.68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8.0400000000000009</v>
      </c>
      <c r="D14" s="8">
        <f>'Protocole Inventaire'!D14*$B14</f>
        <v>0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1.34</v>
      </c>
      <c r="J14" s="8">
        <f>'Protocole Inventaire'!J14*$B14</f>
        <v>0</v>
      </c>
      <c r="K14" s="8">
        <f>'Protocole Inventaire'!K14*$B14</f>
        <v>7.37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0.67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10.120000000000001</v>
      </c>
      <c r="D15" s="8">
        <f>'Protocole Inventaire'!D15*$B15</f>
        <v>0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0.92</v>
      </c>
      <c r="J15" s="8">
        <f>'Protocole Inventaire'!J15*$B15</f>
        <v>0</v>
      </c>
      <c r="K15" s="8">
        <f>'Protocole Inventaire'!K15*$B15</f>
        <v>7.36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15.73</v>
      </c>
      <c r="D16" s="8">
        <f>'Protocole Inventaire'!D16*$B16</f>
        <v>0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4.84</v>
      </c>
      <c r="J16" s="8">
        <f>'Protocole Inventaire'!J16*$B16</f>
        <v>0</v>
      </c>
      <c r="K16" s="8">
        <f>'Protocole Inventaire'!K16*$B16</f>
        <v>4.84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9.36</v>
      </c>
      <c r="D17" s="8">
        <f>'Protocole Inventaire'!D17*$B17</f>
        <v>1.56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4.68</v>
      </c>
      <c r="J17" s="8">
        <f>'Protocole Inventaire'!J17*$B17</f>
        <v>0</v>
      </c>
      <c r="K17" s="8">
        <f>'Protocole Inventaire'!K17*$B17</f>
        <v>1.56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15.44</v>
      </c>
      <c r="D18" s="8">
        <f>'Protocole Inventaire'!D18*$B18</f>
        <v>0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5.79</v>
      </c>
      <c r="J18" s="8">
        <f>'Protocole Inventaire'!J18*$B18</f>
        <v>0</v>
      </c>
      <c r="K18" s="8">
        <f>'Protocole Inventaire'!K18*$B18</f>
        <v>1.93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23.5</v>
      </c>
      <c r="D19" s="8">
        <f>'Protocole Inventaire'!D19*$B19</f>
        <v>4.7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4.7</v>
      </c>
      <c r="J19" s="8">
        <f>'Protocole Inventaire'!J19*$B19</f>
        <v>0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64.17</v>
      </c>
      <c r="D20" s="8">
        <f>'Protocole Inventaire'!D20*$B20</f>
        <v>0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2.79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13.08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6.54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45.599999999999994</v>
      </c>
      <c r="D22" s="8">
        <f>'Protocole Inventaire'!D22*$B22</f>
        <v>3.8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3.8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34.96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44.910000000000004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4.99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33.96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25.36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7.06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7.8049999999999997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372.815</v>
      </c>
      <c r="D53">
        <f t="shared" ref="D53:S53" si="0">SUM(D9:D51)</f>
        <v>12.39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47.65</v>
      </c>
      <c r="J53">
        <f t="shared" si="0"/>
        <v>0</v>
      </c>
      <c r="K53">
        <f t="shared" si="0"/>
        <v>35.630000000000003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1.03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0.18</v>
      </c>
      <c r="T53">
        <f>SUM(C53:S53)</f>
        <v>469.69499999999994</v>
      </c>
    </row>
    <row r="54" spans="1:20" x14ac:dyDescent="0.25">
      <c r="A54" t="s">
        <v>53</v>
      </c>
      <c r="B54" t="s">
        <v>30</v>
      </c>
      <c r="C54">
        <f>C53/$B$6</f>
        <v>196.21842105263158</v>
      </c>
      <c r="D54">
        <f t="shared" ref="D54:S54" si="1">D53/$B$6</f>
        <v>6.5210526315789483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25.078947368421051</v>
      </c>
      <c r="J54">
        <f t="shared" si="1"/>
        <v>0</v>
      </c>
      <c r="K54">
        <f t="shared" si="1"/>
        <v>18.752631578947369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0.54210526315789476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9.4736842105263161E-2</v>
      </c>
      <c r="T54">
        <f>SUM(C54:S54)</f>
        <v>247.20789473684212</v>
      </c>
    </row>
    <row r="55" spans="1:20" x14ac:dyDescent="0.25">
      <c r="A55" t="s">
        <v>53</v>
      </c>
      <c r="B55" t="s">
        <v>50</v>
      </c>
      <c r="C55">
        <f>C54/$T54</f>
        <v>0.79373848987108653</v>
      </c>
      <c r="D55">
        <f t="shared" ref="D55:S55" si="2">D54/$T54</f>
        <v>2.6378820298278673E-2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0.10144881252727833</v>
      </c>
      <c r="J55">
        <f t="shared" si="2"/>
        <v>0</v>
      </c>
      <c r="K55">
        <f t="shared" si="2"/>
        <v>7.5857737467931313E-2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2.1929124218908014E-3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3.8322741353431479E-4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2024-10-15T07:54:36Z</dcterms:modified>
</cp:coreProperties>
</file>