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28_036-2_Villeneuve_Petit Tour\Report de données_2025.09.02\"/>
    </mc:Choice>
  </mc:AlternateContent>
  <xr:revisionPtr revIDLastSave="0" documentId="13_ncr:1_{C75079B9-4EB2-41AD-9235-0A1706FF327C}" xr6:coauthVersionLast="47" xr6:coauthVersionMax="47" xr10:uidLastSave="{00000000-0000-0000-0000-000000000000}"/>
  <bookViews>
    <workbookView xWindow="25695" yWindow="0" windowWidth="26010" windowHeight="2098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L33" i="5" l="1"/>
  <c r="M33" i="5"/>
  <c r="N33" i="5"/>
  <c r="O33" i="5"/>
  <c r="P33" i="5"/>
  <c r="C33" i="5"/>
  <c r="Q33" i="5"/>
  <c r="D33" i="5"/>
  <c r="R33" i="5"/>
  <c r="E33" i="5"/>
  <c r="S33" i="5"/>
  <c r="F33" i="5"/>
  <c r="G33" i="5"/>
  <c r="H33" i="5"/>
  <c r="I33" i="5"/>
  <c r="J33" i="5"/>
  <c r="K33" i="5"/>
  <c r="N31" i="6"/>
  <c r="O31" i="6"/>
  <c r="S31" i="6"/>
  <c r="J31" i="6"/>
  <c r="P31" i="6"/>
  <c r="C31" i="6"/>
  <c r="Q31" i="6"/>
  <c r="D31" i="6"/>
  <c r="R31" i="6"/>
  <c r="E31" i="6"/>
  <c r="F31" i="6"/>
  <c r="G31" i="6"/>
  <c r="H31" i="6"/>
  <c r="I31" i="6"/>
  <c r="K31" i="6"/>
  <c r="L31" i="6"/>
  <c r="M31" i="6"/>
  <c r="I34" i="5"/>
  <c r="J34" i="5"/>
  <c r="K34" i="5"/>
  <c r="L34" i="5"/>
  <c r="M34" i="5"/>
  <c r="N34" i="5"/>
  <c r="O34" i="5"/>
  <c r="P34" i="5"/>
  <c r="C34" i="5"/>
  <c r="Q34" i="5"/>
  <c r="D34" i="5"/>
  <c r="R34" i="5"/>
  <c r="E34" i="5"/>
  <c r="S34" i="5"/>
  <c r="F34" i="5"/>
  <c r="G34" i="5"/>
  <c r="H34" i="5"/>
  <c r="K32" i="6"/>
  <c r="L32" i="6"/>
  <c r="C32" i="6"/>
  <c r="D32" i="6"/>
  <c r="R32" i="6"/>
  <c r="E32" i="6"/>
  <c r="F32" i="6"/>
  <c r="H32" i="6"/>
  <c r="I32" i="6"/>
  <c r="J32" i="6"/>
  <c r="M32" i="6"/>
  <c r="N32" i="6"/>
  <c r="O32" i="6"/>
  <c r="P32" i="6"/>
  <c r="Q32" i="6"/>
  <c r="S32" i="6"/>
  <c r="G32" i="6"/>
  <c r="H33" i="6"/>
  <c r="I33" i="6"/>
  <c r="C33" i="6"/>
  <c r="J33" i="6"/>
  <c r="K33" i="6"/>
  <c r="L33" i="6"/>
  <c r="M33" i="6"/>
  <c r="N33" i="6"/>
  <c r="O33" i="6"/>
  <c r="P33" i="6"/>
  <c r="Q33" i="6"/>
  <c r="R33" i="6"/>
  <c r="E33" i="6"/>
  <c r="S33" i="6"/>
  <c r="G33" i="6"/>
  <c r="D33" i="6"/>
  <c r="F33" i="6"/>
  <c r="O32" i="5"/>
  <c r="P32" i="5"/>
  <c r="C32" i="5"/>
  <c r="Q32" i="5"/>
  <c r="D32" i="5"/>
  <c r="R32" i="5"/>
  <c r="E32" i="5"/>
  <c r="S32" i="5"/>
  <c r="F32" i="5"/>
  <c r="G32" i="5"/>
  <c r="H32" i="5"/>
  <c r="I32" i="5"/>
  <c r="J32" i="5"/>
  <c r="K32" i="5"/>
  <c r="L32" i="5"/>
  <c r="M32" i="5"/>
  <c r="N32" i="5"/>
  <c r="E34" i="6"/>
  <c r="S34" i="6"/>
  <c r="F34" i="6"/>
  <c r="L34" i="6"/>
  <c r="M34" i="6"/>
  <c r="C34" i="6"/>
  <c r="D34" i="6"/>
  <c r="G34" i="6"/>
  <c r="H34" i="6"/>
  <c r="I34" i="6"/>
  <c r="K34" i="6"/>
  <c r="N34" i="6"/>
  <c r="O34" i="6"/>
  <c r="P34" i="6"/>
  <c r="Q34" i="6"/>
  <c r="R34" i="6"/>
  <c r="J34" i="6"/>
  <c r="L30" i="6"/>
  <c r="M30" i="6"/>
  <c r="O30" i="6"/>
  <c r="P30" i="6"/>
  <c r="C30" i="6"/>
  <c r="Q30" i="6"/>
  <c r="R30" i="6"/>
  <c r="E30" i="6"/>
  <c r="S30" i="6"/>
  <c r="F30" i="6"/>
  <c r="H30" i="6"/>
  <c r="D30" i="6"/>
  <c r="G30" i="6"/>
  <c r="I30" i="6"/>
  <c r="K30" i="6"/>
  <c r="J30" i="6"/>
  <c r="N30" i="6"/>
  <c r="G30" i="5"/>
  <c r="H30" i="5"/>
  <c r="I30" i="5"/>
  <c r="J30" i="5"/>
  <c r="K30" i="5"/>
  <c r="L30" i="5"/>
  <c r="M30" i="5"/>
  <c r="N30" i="5"/>
  <c r="O30" i="5"/>
  <c r="P30" i="5"/>
  <c r="C30" i="5"/>
  <c r="Q30" i="5"/>
  <c r="D30" i="5"/>
  <c r="R30" i="5"/>
  <c r="E30" i="5"/>
  <c r="S30" i="5"/>
  <c r="F30" i="5"/>
  <c r="D31" i="5"/>
  <c r="R31" i="5"/>
  <c r="E31" i="5"/>
  <c r="S31" i="5"/>
  <c r="F31" i="5"/>
  <c r="G31" i="5"/>
  <c r="H31" i="5"/>
  <c r="I31" i="5"/>
  <c r="J31" i="5"/>
  <c r="K31" i="5"/>
  <c r="L31" i="5"/>
  <c r="M31" i="5"/>
  <c r="N31" i="5"/>
  <c r="O31" i="5"/>
  <c r="P31" i="5"/>
  <c r="C31" i="5"/>
  <c r="Q31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<sst xmlns="http://schemas.openxmlformats.org/spreadsheetml/2006/main" count="155" uniqueCount="56">
  <si>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</si>
  <si>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</si>
  <si>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</si>
  <si>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</si>
  <si>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</si>
  <si>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</si>
  <si>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</si>
  <si>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</si>
  <si>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</si>
  <si>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</si>
  <si>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</si>
  <si>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</si>
  <si>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</si>
  <si>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</si>
  <si>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</si>
  <si>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</si>
  <si>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</si>
  <si>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</si>
  <si>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</si>
  <si>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</si>
  <si>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</si>
  <si>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</si>
  <si>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</si>
  <si>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</si>
  <si>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</si>
  <si>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</si>
  <si>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</si>
  <si>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</si>
  <si>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</si>
  <si>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</si>
  <si>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</si>
  <si>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</si>
  <si>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</si>
  <si>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</si>
  <si>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</si>
  <si>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</si>
  <si>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</si>
  <si>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</si>
  <si>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</si>
  <si>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</si>
  <si>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</si>
  <si>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</si>
  <si>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</si>
  <si>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</si>
  <si>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</si>
  <si>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</si>
  <si>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</si>
  <si>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</si>
  <si>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</si>
  <si>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</si>
  <si>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</si>
  <si>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</si>
  <si>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</si>
  <si>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</si>
  <si>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</si>
  <si>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VD28 - Petit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</si>
</sst>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D33" sqref="D33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40839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1.1000000000000001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15</v>
      </c>
      <c r="D9" s="7">
        <v>5</v>
      </c>
      <c r="E9" s="7"/>
      <c r="F9" s="7"/>
      <c r="G9" s="7"/>
      <c r="H9" s="7"/>
      <c r="I9" s="7">
        <v>5</v>
      </c>
      <c r="J9" s="7">
        <v>2</v>
      </c>
      <c r="K9" s="7">
        <v>1</v>
      </c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13</v>
      </c>
      <c r="D10" s="8">
        <v>10</v>
      </c>
      <c r="E10" s="8"/>
      <c r="F10" s="8"/>
      <c r="G10" s="8"/>
      <c r="H10" s="8"/>
      <c r="I10" s="8">
        <v>12</v>
      </c>
      <c r="J10" s="8">
        <v>6</v>
      </c>
      <c r="K10" s="8">
        <v>1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9</v>
      </c>
      <c r="D11" s="8">
        <v>9</v>
      </c>
      <c r="E11" s="8"/>
      <c r="F11" s="8"/>
      <c r="G11" s="8"/>
      <c r="H11" s="8"/>
      <c r="I11" s="8">
        <v>10</v>
      </c>
      <c r="J11" s="8">
        <v>2</v>
      </c>
      <c r="K11" s="8">
        <v>3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4</v>
      </c>
      <c r="D12" s="8">
        <v>7</v>
      </c>
      <c r="E12" s="8"/>
      <c r="F12" s="8"/>
      <c r="G12" s="8"/>
      <c r="H12" s="8"/>
      <c r="I12" s="8">
        <v>8</v>
      </c>
      <c r="J12" s="8">
        <v>1</v>
      </c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7</v>
      </c>
      <c r="D13" s="8">
        <v>8</v>
      </c>
      <c r="E13" s="8"/>
      <c r="F13" s="8"/>
      <c r="G13" s="8"/>
      <c r="H13" s="8"/>
      <c r="I13" s="8">
        <v>17</v>
      </c>
      <c r="J13" s="8">
        <v>1</v>
      </c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3</v>
      </c>
      <c r="D14" s="8">
        <v>3</v>
      </c>
      <c r="E14" s="8"/>
      <c r="F14" s="8"/>
      <c r="G14" s="8"/>
      <c r="H14" s="8"/>
      <c r="I14" s="8">
        <v>8</v>
      </c>
      <c r="J14" s="8"/>
      <c r="K14" s="8">
        <v>6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3</v>
      </c>
      <c r="D15" s="8">
        <v>7</v>
      </c>
      <c r="E15" s="8"/>
      <c r="F15" s="8"/>
      <c r="G15" s="8"/>
      <c r="H15" s="8"/>
      <c r="I15" s="8">
        <v>12</v>
      </c>
      <c r="J15" s="8">
        <v>2</v>
      </c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1</v>
      </c>
      <c r="D16" s="8">
        <v>5</v>
      </c>
      <c r="E16" s="8"/>
      <c r="F16" s="8"/>
      <c r="G16" s="8"/>
      <c r="H16" s="8"/>
      <c r="I16" s="8">
        <v>6</v>
      </c>
      <c r="J16" s="8">
        <v>1</v>
      </c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3</v>
      </c>
      <c r="D17" s="8">
        <v>4</v>
      </c>
      <c r="E17" s="8"/>
      <c r="F17" s="8"/>
      <c r="G17" s="8"/>
      <c r="H17" s="8"/>
      <c r="I17" s="8">
        <v>8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1</v>
      </c>
      <c r="D18" s="8">
        <v>8</v>
      </c>
      <c r="E18" s="8"/>
      <c r="F18" s="8"/>
      <c r="G18" s="8"/>
      <c r="H18" s="8"/>
      <c r="I18" s="8">
        <v>6</v>
      </c>
      <c r="J18" s="8">
        <v>1</v>
      </c>
      <c r="K18" s="8">
        <v>3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7</v>
      </c>
      <c r="D19" s="8">
        <v>9</v>
      </c>
      <c r="E19" s="8"/>
      <c r="F19" s="8"/>
      <c r="G19" s="8"/>
      <c r="H19" s="8"/>
      <c r="I19" s="8">
        <v>5</v>
      </c>
      <c r="J19" s="8">
        <v>1</v>
      </c>
      <c r="K19" s="8">
        <v>2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1</v>
      </c>
      <c r="D20" s="8">
        <v>4</v>
      </c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6</v>
      </c>
      <c r="D21" s="8">
        <v>14</v>
      </c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7</v>
      </c>
      <c r="D22" s="8">
        <v>6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3</v>
      </c>
      <c r="D23" s="8">
        <v>5</v>
      </c>
      <c r="E23" s="8"/>
      <c r="F23" s="8"/>
      <c r="G23" s="8"/>
      <c r="H23" s="8"/>
      <c r="I23" s="8"/>
      <c r="J23" s="8">
        <v>1</v>
      </c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2</v>
      </c>
      <c r="D24" s="8">
        <v>6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>
        <v>9</v>
      </c>
      <c r="E25" s="8"/>
      <c r="F25" s="8"/>
      <c r="G25" s="8"/>
      <c r="H25" s="8"/>
      <c r="I25" s="8">
        <v>1</v>
      </c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>
        <v>1</v>
      </c>
      <c r="D26" s="8">
        <v>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>
        <v>2</v>
      </c>
      <c r="D27" s="8">
        <v>9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>
        <v>1</v>
      </c>
      <c r="D28" s="8">
        <v>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>
        <v>6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89</v>
      </c>
      <c r="D54" s="12">
        <f t="shared" ref="D54:S54" si="0">SUM(D9:D51)</f>
        <v>143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100</v>
      </c>
      <c r="J54" s="12">
        <f t="shared" si="0"/>
        <v>18</v>
      </c>
      <c r="K54" s="12">
        <f t="shared" si="0"/>
        <v>23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373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80.900000000000006</v>
      </c>
      <c r="D55" s="20">
        <f t="shared" ref="D55:S55" si="3">ROUND(D54/$B$6, 1)</f>
        <v>130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90.9</v>
      </c>
      <c r="J55" s="20">
        <f t="shared" si="3"/>
        <v>16.399999999999999</v>
      </c>
      <c r="K55" s="20">
        <f t="shared" si="3"/>
        <v>20.9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339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11.46</v>
      </c>
      <c r="D56" s="22">
        <f>ROUND('Calcul surface terriere'!D53, 2)</f>
        <v>33.979999999999997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8.0299999999999994</v>
      </c>
      <c r="J56" s="22">
        <f>ROUND('Calcul surface terriere'!J53, 2)</f>
        <v>1.25</v>
      </c>
      <c r="K56" s="22">
        <f>ROUND('Calcul surface terriere'!K53, 2)</f>
        <v>2.08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56.8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10.42</v>
      </c>
      <c r="D57" s="22">
        <f>ROUND('Calcul surface terriere'!D54, 2)</f>
        <v>30.89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7.3</v>
      </c>
      <c r="J57" s="22">
        <f>ROUND('Calcul surface terriere'!J54, 2)</f>
        <v>1.1399999999999999</v>
      </c>
      <c r="K57" s="22">
        <f>ROUND('Calcul surface terriere'!K54, 2)</f>
        <v>1.89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51.6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20</v>
      </c>
      <c r="D58" s="24">
        <f>ROUND(100 * 'Calcul surface terriere'!D55,0)</f>
        <v>60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14</v>
      </c>
      <c r="J58" s="24">
        <f>ROUND(100 * 'Calcul surface terriere'!J55,0)</f>
        <v>2</v>
      </c>
      <c r="K58" s="24">
        <f>ROUND(100 * 'Calcul surface terriere'!K55,0)</f>
        <v>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138.19999999999999</v>
      </c>
      <c r="D59" s="26">
        <f>ROUND('Calcul volume sur pied'!D53, 1)</f>
        <v>429.6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85</v>
      </c>
      <c r="J59" s="26">
        <f>ROUND('Calcul volume sur pied'!J53, 1)</f>
        <v>13.7</v>
      </c>
      <c r="K59" s="26">
        <f>ROUND('Calcul volume sur pied'!K53, 1)</f>
        <v>22.1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689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125.6</v>
      </c>
      <c r="D60" s="26">
        <f>ROUND('Calcul volume sur pied'!D54, 1)</f>
        <v>390.5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77.2</v>
      </c>
      <c r="J60" s="26">
        <f>ROUND('Calcul volume sur pied'!J54, 1)</f>
        <v>12.4</v>
      </c>
      <c r="K60" s="26">
        <f>ROUND('Calcul volume sur pied'!K54, 1)</f>
        <v>20.100000000000001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626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20</v>
      </c>
      <c r="D61" s="24">
        <f>ROUND(100 * 'Calcul volume sur pied'!D55, 0)</f>
        <v>62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12</v>
      </c>
      <c r="J61" s="24">
        <f>ROUND(100 * 'Calcul volume sur pied'!J55, 0)</f>
        <v>2</v>
      </c>
      <c r="K61" s="24">
        <f>ROUND(100 * 'Calcul volume sur pied'!K55, 0)</f>
        <v>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1.1000000000000001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13.636363636363635</v>
      </c>
      <c r="D9" s="7">
        <f>'Protocole Inventaire'!D9/$B$6</f>
        <v>4.545454545454545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4.545454545454545</v>
      </c>
      <c r="J9" s="7">
        <f>'Protocole Inventaire'!J9/$B$6</f>
        <v>1.8181818181818181</v>
      </c>
      <c r="K9" s="7">
        <f>'Protocole Inventaire'!K9/$B$6</f>
        <v>0.90909090909090906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11.818181818181817</v>
      </c>
      <c r="D10" s="8">
        <f>'Protocole Inventaire'!D10/$B$6</f>
        <v>9.0909090909090899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10.909090909090908</v>
      </c>
      <c r="J10" s="8">
        <f>'Protocole Inventaire'!J10/$B$6</f>
        <v>5.4545454545454541</v>
      </c>
      <c r="K10" s="8">
        <f>'Protocole Inventaire'!K10/$B$6</f>
        <v>0.90909090909090906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8.1818181818181817</v>
      </c>
      <c r="D11" s="8">
        <f>'Protocole Inventaire'!D11/$B$6</f>
        <v>8.1818181818181817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9.0909090909090899</v>
      </c>
      <c r="J11" s="8">
        <f>'Protocole Inventaire'!J11/$B$6</f>
        <v>1.8181818181818181</v>
      </c>
      <c r="K11" s="8">
        <f>'Protocole Inventaire'!K11/$B$6</f>
        <v>2.7272727272727271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3.6363636363636362</v>
      </c>
      <c r="D12" s="8">
        <f>'Protocole Inventaire'!D12/$B$6</f>
        <v>6.3636363636363633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7.2727272727272725</v>
      </c>
      <c r="J12" s="8">
        <f>'Protocole Inventaire'!J12/$B$6</f>
        <v>0.90909090909090906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6.3636363636363633</v>
      </c>
      <c r="D13" s="8">
        <f>'Protocole Inventaire'!D13/$B$6</f>
        <v>7.2727272727272725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15.454545454545453</v>
      </c>
      <c r="J13" s="8">
        <f>'Protocole Inventaire'!J13/$B$6</f>
        <v>0.90909090909090906</v>
      </c>
      <c r="K13" s="8">
        <f>'Protocole Inventaire'!K13/$B$6</f>
        <v>0.90909090909090906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2.7272727272727271</v>
      </c>
      <c r="D14" s="8">
        <f>'Protocole Inventaire'!D14/$B$6</f>
        <v>2.7272727272727271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7.2727272727272725</v>
      </c>
      <c r="J14" s="8">
        <f>'Protocole Inventaire'!J14/$B$6</f>
        <v>0</v>
      </c>
      <c r="K14" s="8">
        <f>'Protocole Inventaire'!K14/$B$6</f>
        <v>5.4545454545454541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2.7272727272727271</v>
      </c>
      <c r="D15" s="8">
        <f>'Protocole Inventaire'!D15/$B$6</f>
        <v>6.3636363636363633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10.909090909090908</v>
      </c>
      <c r="J15" s="8">
        <f>'Protocole Inventaire'!J15/$B$6</f>
        <v>1.8181818181818181</v>
      </c>
      <c r="K15" s="8">
        <f>'Protocole Inventaire'!K15/$B$6</f>
        <v>2.7272727272727271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0.90909090909090906</v>
      </c>
      <c r="D16" s="8">
        <f>'Protocole Inventaire'!D16/$B$6</f>
        <v>4.545454545454545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5.4545454545454541</v>
      </c>
      <c r="J16" s="8">
        <f>'Protocole Inventaire'!J16/$B$6</f>
        <v>0.90909090909090906</v>
      </c>
      <c r="K16" s="8">
        <f>'Protocole Inventaire'!K16/$B$6</f>
        <v>2.7272727272727271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2.7272727272727271</v>
      </c>
      <c r="D17" s="8">
        <f>'Protocole Inventaire'!D17/$B$6</f>
        <v>3.6363636363636362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7.2727272727272725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0.90909090909090906</v>
      </c>
      <c r="D18" s="8">
        <f>'Protocole Inventaire'!D18/$B$6</f>
        <v>7.2727272727272725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5.4545454545454541</v>
      </c>
      <c r="J18" s="8">
        <f>'Protocole Inventaire'!J18/$B$6</f>
        <v>0.90909090909090906</v>
      </c>
      <c r="K18" s="8">
        <f>'Protocole Inventaire'!K18/$B$6</f>
        <v>2.7272727272727271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6.3636363636363633</v>
      </c>
      <c r="D19" s="8">
        <f>'Protocole Inventaire'!D19/$B$6</f>
        <v>8.1818181818181817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4.545454545454545</v>
      </c>
      <c r="J19" s="8">
        <f>'Protocole Inventaire'!J19/$B$6</f>
        <v>0.90909090909090906</v>
      </c>
      <c r="K19" s="8">
        <f>'Protocole Inventaire'!K19/$B$6</f>
        <v>1.8181818181818181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0.90909090909090906</v>
      </c>
      <c r="D20" s="8">
        <f>'Protocole Inventaire'!D20/$B$6</f>
        <v>3.6363636363636362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0.90909090909090906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5.4545454545454541</v>
      </c>
      <c r="D21" s="8">
        <f>'Protocole Inventaire'!D21/$B$6</f>
        <v>12.727272727272727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0.90909090909090906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6.3636363636363633</v>
      </c>
      <c r="D22" s="8">
        <f>'Protocole Inventaire'!D22/$B$6</f>
        <v>5.4545454545454541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2.7272727272727271</v>
      </c>
      <c r="D23" s="8">
        <f>'Protocole Inventaire'!D23/$B$6</f>
        <v>4.545454545454545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0.90909090909090906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1.8181818181818181</v>
      </c>
      <c r="D24" s="8">
        <f>'Protocole Inventaire'!D24/$B$6</f>
        <v>5.4545454545454541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8.1818181818181817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0.90909090909090906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0.90909090909090906</v>
      </c>
      <c r="D26" s="8">
        <f>'Protocole Inventaire'!D26/$B$6</f>
        <v>2.7272727272727271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1.8181818181818181</v>
      </c>
      <c r="D27" s="8">
        <f>'Protocole Inventaire'!D27/$B$6</f>
        <v>8.1818181818181817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0.90909090909090906</v>
      </c>
      <c r="D28" s="8">
        <f>'Protocole Inventaire'!D28/$B$6</f>
        <v>5.4545454545454541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5.4545454545454541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1.1000000000000001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0.11780972450961726</v>
      </c>
      <c r="D9" s="7">
        <f>'Protocole Inventaire'!D9*($A9/200)^2*PI()</f>
        <v>3.9269908169872421E-2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3.9269908169872421E-2</v>
      </c>
      <c r="J9" s="7">
        <f>'Protocole Inventaire'!J9*($A9/200)^2*PI()</f>
        <v>1.5707963267948967E-2</v>
      </c>
      <c r="K9" s="7">
        <f>'Protocole Inventaire'!K9*($A9/200)^2*PI()</f>
        <v>7.8539816339744835E-3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0.20011945203366985</v>
      </c>
      <c r="D10" s="8">
        <f>'Protocole Inventaire'!D10*($A10/200)^2*PI()</f>
        <v>0.15393804002589989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0.18472564803107985</v>
      </c>
      <c r="J10" s="8">
        <f>'Protocole Inventaire'!J10*($A10/200)^2*PI()</f>
        <v>9.2362824015539927E-2</v>
      </c>
      <c r="K10" s="8">
        <f>'Protocole Inventaire'!K10*($A10/200)^2*PI()</f>
        <v>1.5393804002589988E-2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0.22902210444669591</v>
      </c>
      <c r="D11" s="8">
        <f>'Protocole Inventaire'!D11*($A11/200)^2*PI()</f>
        <v>0.22902210444669591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0.25446900494077318</v>
      </c>
      <c r="J11" s="8">
        <f>'Protocole Inventaire'!J11*($A11/200)^2*PI()</f>
        <v>5.0893800988154644E-2</v>
      </c>
      <c r="K11" s="8">
        <f>'Protocole Inventaire'!K11*($A11/200)^2*PI()</f>
        <v>7.6340701482231973E-2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0.15205308443374599</v>
      </c>
      <c r="D12" s="8">
        <f>'Protocole Inventaire'!D12*($A12/200)^2*PI()</f>
        <v>0.26609289775905548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0.30410616886749198</v>
      </c>
      <c r="J12" s="8">
        <f>'Protocole Inventaire'!J12*($A12/200)^2*PI()</f>
        <v>3.8013271108436497E-2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0.3716504109196726</v>
      </c>
      <c r="D13" s="8">
        <f>'Protocole Inventaire'!D13*($A13/200)^2*PI()</f>
        <v>0.4247433267653401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0.90257956937634776</v>
      </c>
      <c r="J13" s="8">
        <f>'Protocole Inventaire'!J13*($A13/200)^2*PI()</f>
        <v>5.3092915845667513E-2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0.21205750411731106</v>
      </c>
      <c r="D14" s="8">
        <f>'Protocole Inventaire'!D14*($A14/200)^2*PI()</f>
        <v>0.21205750411731106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0.56548667764616278</v>
      </c>
      <c r="J14" s="8">
        <f>'Protocole Inventaire'!J14*($A14/200)^2*PI()</f>
        <v>0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0.27237608306623512</v>
      </c>
      <c r="D15" s="8">
        <f>'Protocole Inventaire'!D15*($A15/200)^2*PI()</f>
        <v>0.6355441938212153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1.0895043322649405</v>
      </c>
      <c r="J15" s="8">
        <f>'Protocole Inventaire'!J15*($A15/200)^2*PI()</f>
        <v>0.18158405537749009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0.56705747397295769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0.68046896876754925</v>
      </c>
      <c r="J16" s="8">
        <f>'Protocole Inventaire'!J16*($A16/200)^2*PI()</f>
        <v>0.11341149479459153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0.41563270806992952</v>
      </c>
      <c r="D17" s="8">
        <f>'Protocole Inventaire'!D17*($A17/200)^2*PI()</f>
        <v>0.55417694409323948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1.108353888186479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1.3295220109992005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0.9971415082494004</v>
      </c>
      <c r="J18" s="8">
        <f>'Protocole Inventaire'!J18*($A18/200)^2*PI()</f>
        <v>0.16619025137490007</v>
      </c>
      <c r="K18" s="8">
        <f>'Protocole Inventaire'!K18*($A18/200)^2*PI()</f>
        <v>0.4985707541247002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1.3744467859455345</v>
      </c>
      <c r="D19" s="8">
        <f>'Protocole Inventaire'!D19*($A19/200)^2*PI()</f>
        <v>1.7671458676442586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0.98174770424681035</v>
      </c>
      <c r="J19" s="8">
        <f>'Protocole Inventaire'!J19*($A19/200)^2*PI()</f>
        <v>0.19634954084936207</v>
      </c>
      <c r="K19" s="8">
        <f>'Protocole Inventaire'!K19*($A19/200)^2*PI()</f>
        <v>0.39269908169872414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0.22902210444669593</v>
      </c>
      <c r="D20" s="8">
        <f>'Protocole Inventaire'!D20*($A20/200)^2*PI()</f>
        <v>0.91608841778678374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1.5852476530014095</v>
      </c>
      <c r="D21" s="8">
        <f>'Protocole Inventaire'!D21*($A21/200)^2*PI()</f>
        <v>3.6989111903366223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2.113349378069854</v>
      </c>
      <c r="D22" s="8">
        <f>'Protocole Inventaire'!D22*($A22/200)^2*PI()</f>
        <v>1.8114423240598747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1.0263583199277855</v>
      </c>
      <c r="D23" s="8">
        <f>'Protocole Inventaire'!D23*($A23/200)^2*PI()</f>
        <v>1.7105971998796428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0.34211943997592853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0.76969020012949918</v>
      </c>
      <c r="D24" s="8">
        <f>'Protocole Inventaire'!D24*($A24/200)^2*PI()</f>
        <v>2.3090706003884978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3.8707563084879841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0.43008403427644265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1.4335087278330227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1.0562034501368882</v>
      </c>
      <c r="D27" s="8">
        <f>'Protocole Inventaire'!D27*($A27/200)^2*PI()</f>
        <v>4.7529155256159967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0.58088048164875272</v>
      </c>
      <c r="D28" s="8">
        <f>'Protocole Inventaire'!D28*($A28/200)^2*PI()</f>
        <v>3.4852828898925163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3.8170350741115988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11.463357433683795</v>
      </c>
      <c r="D53">
        <f t="shared" ref="D53:S53" si="0">SUM(D9:D51)</f>
        <v>33.984178530207586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8.0311674596369489</v>
      </c>
      <c r="J53">
        <f t="shared" si="0"/>
        <v>1.24972555759802</v>
      </c>
      <c r="K53">
        <f t="shared" si="0"/>
        <v>2.0806768144725201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56.809105795598867</v>
      </c>
    </row>
    <row r="54" spans="1:20" x14ac:dyDescent="0.25">
      <c r="A54" t="s">
        <v>49</v>
      </c>
      <c r="B54" t="s">
        <v>30</v>
      </c>
      <c r="C54">
        <f>C53/$B$6</f>
        <v>10.421234030621632</v>
      </c>
      <c r="D54">
        <f t="shared" ref="D54:S54" si="1">D53/$B$6</f>
        <v>30.894707754734167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7.3010613269426798</v>
      </c>
      <c r="J54">
        <f t="shared" si="1"/>
        <v>1.1361141432709272</v>
      </c>
      <c r="K54">
        <f t="shared" si="1"/>
        <v>1.8915243767932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51.644641632362607</v>
      </c>
    </row>
    <row r="55" spans="1:20" x14ac:dyDescent="0.25">
      <c r="A55" t="s">
        <v>49</v>
      </c>
      <c r="B55" t="s">
        <v>50</v>
      </c>
      <c r="C55">
        <f>C54/$T54</f>
        <v>0.20178732393587309</v>
      </c>
      <c r="D55">
        <f t="shared" ref="D55:S55" si="2">D54/$T54</f>
        <v>0.598217100133275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0.14137112963075615</v>
      </c>
      <c r="J55">
        <f t="shared" si="2"/>
        <v>2.1998683839428414E-2</v>
      </c>
      <c r="K55">
        <f t="shared" si="2"/>
        <v>3.662576246066726E-2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1.1000000000000001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1.2</v>
      </c>
      <c r="D9" s="7">
        <f>'Protocole Inventaire'!D9*$B9</f>
        <v>0.4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0.4</v>
      </c>
      <c r="J9" s="7">
        <f>'Protocole Inventaire'!J9*$B9</f>
        <v>0.16</v>
      </c>
      <c r="K9" s="7">
        <f>'Protocole Inventaire'!K9*$B9</f>
        <v>0.08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1.56</v>
      </c>
      <c r="D10" s="8">
        <f>'Protocole Inventaire'!D10*$B10</f>
        <v>1.2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1.44</v>
      </c>
      <c r="J10" s="8">
        <f>'Protocole Inventaire'!J10*$B10</f>
        <v>0.72</v>
      </c>
      <c r="K10" s="8">
        <f>'Protocole Inventaire'!K10*$B10</f>
        <v>0.12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1.6199999999999999</v>
      </c>
      <c r="D11" s="8">
        <f>'Protocole Inventaire'!D11*$B11</f>
        <v>1.6199999999999999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1.7999999999999998</v>
      </c>
      <c r="J11" s="8">
        <f>'Protocole Inventaire'!J11*$B11</f>
        <v>0.36</v>
      </c>
      <c r="K11" s="8">
        <f>'Protocole Inventaire'!K11*$B11</f>
        <v>0.54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1.1599999999999999</v>
      </c>
      <c r="D12" s="8">
        <f>'Protocole Inventaire'!D12*$B12</f>
        <v>2.0299999999999998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2.3199999999999998</v>
      </c>
      <c r="J12" s="8">
        <f>'Protocole Inventaire'!J12*$B12</f>
        <v>0.28999999999999998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3.22</v>
      </c>
      <c r="D13" s="8">
        <f>'Protocole Inventaire'!D13*$B13</f>
        <v>3.68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7.82</v>
      </c>
      <c r="J13" s="8">
        <f>'Protocole Inventaire'!J13*$B13</f>
        <v>0.46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2.0100000000000002</v>
      </c>
      <c r="D14" s="8">
        <f>'Protocole Inventaire'!D14*$B14</f>
        <v>2.0100000000000002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5.36</v>
      </c>
      <c r="J14" s="8">
        <f>'Protocole Inventaire'!J14*$B14</f>
        <v>0</v>
      </c>
      <c r="K14" s="8">
        <f>'Protocole Inventaire'!K14*$B14</f>
        <v>4.0200000000000005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2.7600000000000002</v>
      </c>
      <c r="D15" s="8">
        <f>'Protocole Inventaire'!D15*$B15</f>
        <v>6.44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11.040000000000001</v>
      </c>
      <c r="J15" s="8">
        <f>'Protocole Inventaire'!J15*$B15</f>
        <v>1.84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6.05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7.26</v>
      </c>
      <c r="J16" s="8">
        <f>'Protocole Inventaire'!J16*$B16</f>
        <v>1.21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4.68</v>
      </c>
      <c r="D17" s="8">
        <f>'Protocole Inventaire'!D17*$B17</f>
        <v>6.24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12.48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15.44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11.58</v>
      </c>
      <c r="J18" s="8">
        <f>'Protocole Inventaire'!J18*$B18</f>
        <v>1.93</v>
      </c>
      <c r="K18" s="8">
        <f>'Protocole Inventaire'!K18*$B18</f>
        <v>5.79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16.45</v>
      </c>
      <c r="D19" s="8">
        <f>'Protocole Inventaire'!D19*$B19</f>
        <v>21.150000000000002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11.75</v>
      </c>
      <c r="J19" s="8">
        <f>'Protocole Inventaire'!J19*$B19</f>
        <v>2.35</v>
      </c>
      <c r="K19" s="8">
        <f>'Protocole Inventaire'!K19*$B19</f>
        <v>4.7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2.79</v>
      </c>
      <c r="D20" s="8">
        <f>'Protocole Inventaire'!D20*$B20</f>
        <v>11.16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19.62</v>
      </c>
      <c r="D21" s="8">
        <f>'Protocole Inventaire'!D21*$B21</f>
        <v>45.78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26.599999999999998</v>
      </c>
      <c r="D22" s="8">
        <f>'Protocole Inventaire'!D22*$B22</f>
        <v>22.799999999999997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13.11</v>
      </c>
      <c r="D23" s="8">
        <f>'Protocole Inventaire'!D23*$B23</f>
        <v>21.85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4.37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9.98</v>
      </c>
      <c r="D24" s="8">
        <f>'Protocole Inventaire'!D24*$B24</f>
        <v>29.94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50.94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5.66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19.02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14.12</v>
      </c>
      <c r="D27" s="8">
        <f>'Protocole Inventaire'!D27*$B27</f>
        <v>63.54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7.8049999999999997</v>
      </c>
      <c r="D28" s="8">
        <f>'Protocole Inventaire'!D28*$B28</f>
        <v>46.83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51.480000000000004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138.16499999999999</v>
      </c>
      <c r="D53">
        <f t="shared" ref="D53:S53" si="0">SUM(D9:D51)</f>
        <v>429.6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84.97</v>
      </c>
      <c r="J53">
        <f t="shared" si="0"/>
        <v>13.690000000000001</v>
      </c>
      <c r="K53">
        <f t="shared" si="0"/>
        <v>22.099999999999998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688.52500000000009</v>
      </c>
    </row>
    <row r="54" spans="1:20" x14ac:dyDescent="0.25">
      <c r="A54" t="s">
        <v>53</v>
      </c>
      <c r="B54" t="s">
        <v>30</v>
      </c>
      <c r="C54">
        <f>C53/$B$6</f>
        <v>125.60454545454543</v>
      </c>
      <c r="D54">
        <f t="shared" ref="D54:S54" si="1">D53/$B$6</f>
        <v>390.54545454545456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77.245454545454535</v>
      </c>
      <c r="J54">
        <f t="shared" si="1"/>
        <v>12.445454545454545</v>
      </c>
      <c r="K54">
        <f t="shared" si="1"/>
        <v>20.090909090909086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625.93181818181824</v>
      </c>
    </row>
    <row r="55" spans="1:20" x14ac:dyDescent="0.25">
      <c r="A55" t="s">
        <v>53</v>
      </c>
      <c r="B55" t="s">
        <v>50</v>
      </c>
      <c r="C55">
        <f>C54/$T54</f>
        <v>0.20066809484041967</v>
      </c>
      <c r="D55">
        <f t="shared" ref="D55:S55" si="2">D54/$T54</f>
        <v>0.6239424857485204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0.1234087360662285</v>
      </c>
      <c r="J55">
        <f t="shared" si="2"/>
        <v>1.9883083402926542E-2</v>
      </c>
      <c r="K55">
        <f t="shared" si="2"/>
        <v>3.2097599941904788E-2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0.99999999999999989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2025-10-22T10:26:48Z</dcterms:modified>
</cp:coreProperties>
</file>