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7" i="5" l="1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1" i="6" l="1"/>
  <c r="G31" i="6"/>
  <c r="K31" i="6"/>
  <c r="O31" i="6"/>
  <c r="S31" i="6"/>
  <c r="E31" i="6"/>
  <c r="M31" i="6"/>
  <c r="F31" i="6"/>
  <c r="N31" i="6"/>
  <c r="D31" i="6"/>
  <c r="H31" i="6"/>
  <c r="L31" i="6"/>
  <c r="P31" i="6"/>
  <c r="I31" i="6"/>
  <c r="Q31" i="6"/>
  <c r="J31" i="6"/>
  <c r="R31" i="6"/>
  <c r="C30" i="6"/>
  <c r="G30" i="6"/>
  <c r="K30" i="6"/>
  <c r="O30" i="6"/>
  <c r="S30" i="6"/>
  <c r="I30" i="6"/>
  <c r="Q30" i="6"/>
  <c r="J30" i="6"/>
  <c r="R30" i="6"/>
  <c r="D30" i="6"/>
  <c r="H30" i="6"/>
  <c r="L30" i="6"/>
  <c r="P30" i="6"/>
  <c r="E30" i="6"/>
  <c r="M30" i="6"/>
  <c r="F30" i="6"/>
  <c r="N30" i="6"/>
  <c r="C30" i="5"/>
  <c r="G30" i="5"/>
  <c r="K30" i="5"/>
  <c r="O30" i="5"/>
  <c r="S30" i="5"/>
  <c r="E30" i="5"/>
  <c r="M30" i="5"/>
  <c r="J30" i="5"/>
  <c r="N30" i="5"/>
  <c r="D30" i="5"/>
  <c r="H30" i="5"/>
  <c r="L30" i="5"/>
  <c r="P30" i="5"/>
  <c r="I30" i="5"/>
  <c r="Q30" i="5"/>
  <c r="F30" i="5"/>
  <c r="R30" i="5"/>
  <c r="E32" i="5"/>
  <c r="I32" i="5"/>
  <c r="M32" i="5"/>
  <c r="Q32" i="5"/>
  <c r="C32" i="5"/>
  <c r="K32" i="5"/>
  <c r="S32" i="5"/>
  <c r="D32" i="5"/>
  <c r="H32" i="5"/>
  <c r="P32" i="5"/>
  <c r="F32" i="5"/>
  <c r="J32" i="5"/>
  <c r="N32" i="5"/>
  <c r="R32" i="5"/>
  <c r="G32" i="5"/>
  <c r="O32" i="5"/>
  <c r="L32" i="5"/>
  <c r="C34" i="5"/>
  <c r="G34" i="5"/>
  <c r="K34" i="5"/>
  <c r="O34" i="5"/>
  <c r="S34" i="5"/>
  <c r="E34" i="5"/>
  <c r="M34" i="5"/>
  <c r="J34" i="5"/>
  <c r="R34" i="5"/>
  <c r="D34" i="5"/>
  <c r="H34" i="5"/>
  <c r="L34" i="5"/>
  <c r="P34" i="5"/>
  <c r="I34" i="5"/>
  <c r="Q34" i="5"/>
  <c r="F34" i="5"/>
  <c r="N34" i="5"/>
  <c r="E36" i="5"/>
  <c r="I36" i="5"/>
  <c r="M36" i="5"/>
  <c r="Q36" i="5"/>
  <c r="G36" i="5"/>
  <c r="O36" i="5"/>
  <c r="H36" i="5"/>
  <c r="P36" i="5"/>
  <c r="F36" i="5"/>
  <c r="J36" i="5"/>
  <c r="N36" i="5"/>
  <c r="R36" i="5"/>
  <c r="C36" i="5"/>
  <c r="K36" i="5"/>
  <c r="S36" i="5"/>
  <c r="D36" i="5"/>
  <c r="L36" i="5"/>
  <c r="F31" i="5"/>
  <c r="J31" i="5"/>
  <c r="N31" i="5"/>
  <c r="R31" i="5"/>
  <c r="D31" i="5"/>
  <c r="L31" i="5"/>
  <c r="E31" i="5"/>
  <c r="M31" i="5"/>
  <c r="C31" i="5"/>
  <c r="G31" i="5"/>
  <c r="K31" i="5"/>
  <c r="O31" i="5"/>
  <c r="S31" i="5"/>
  <c r="H31" i="5"/>
  <c r="P31" i="5"/>
  <c r="I31" i="5"/>
  <c r="Q31" i="5"/>
  <c r="D33" i="5"/>
  <c r="H33" i="5"/>
  <c r="L33" i="5"/>
  <c r="P33" i="5"/>
  <c r="J33" i="5"/>
  <c r="C33" i="5"/>
  <c r="K33" i="5"/>
  <c r="S33" i="5"/>
  <c r="E33" i="5"/>
  <c r="I33" i="5"/>
  <c r="M33" i="5"/>
  <c r="Q33" i="5"/>
  <c r="F33" i="5"/>
  <c r="N33" i="5"/>
  <c r="R33" i="5"/>
  <c r="G33" i="5"/>
  <c r="O33" i="5"/>
  <c r="F35" i="5"/>
  <c r="J35" i="5"/>
  <c r="N35" i="5"/>
  <c r="R35" i="5"/>
  <c r="D35" i="5"/>
  <c r="P35" i="5"/>
  <c r="I35" i="5"/>
  <c r="Q35" i="5"/>
  <c r="C35" i="5"/>
  <c r="G35" i="5"/>
  <c r="K35" i="5"/>
  <c r="O35" i="5"/>
  <c r="S35" i="5"/>
  <c r="H35" i="5"/>
  <c r="L35" i="5"/>
  <c r="E35" i="5"/>
  <c r="M35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<sst xmlns="http://schemas.openxmlformats.org/spreadsheetml/2006/main" count="155" uniqueCount="52">
  <si>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</si>
  <si>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</si>
  <si>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</si>
  <si>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</si>
  <si>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</si>
  <si>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</si>
  <si>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</si>
  <si>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</si>
  <si>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</si>
  <si>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</si>
  <si>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</si>
  <si>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</si>
  <si>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</si>
  <si>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</si>
  <si>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</si>
  <si>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</si>
  <si>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</si>
  <si>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</si>
  <si>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</si>
  <si>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</si>
  <si>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</si>
  <si>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</si>
  <si>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</si>
  <si>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</si>
  <si>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</si>
  <si>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</si>
  <si>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</si>
  <si>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</si>
  <si>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</si>
  <si>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</si>
  <si>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</si>
  <si>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</si>
  <si>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</si>
  <si>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</si>
  <si>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</si>
  <si>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</si>
  <si>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</si>
  <si>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</si>
  <si>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</si>
  <si>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</si>
  <si>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</si>
  <si>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</si>
  <si>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</si>
  <si>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</si>
  <si>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</si>
  <si>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</si>
  <si>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</si>
  <si>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</si>
  <si>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</si>
  <si>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</si>
  <si>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</si>
  <si>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wf02 Chilewald Weggis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</si>
</sst>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22" workbookViewId="0">
      <selection activeCell="P20" sqref="P20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40338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/>
      <c r="D9" s="7">
        <v>8</v>
      </c>
      <c r="E9" s="7"/>
      <c r="F9" s="7"/>
      <c r="G9" s="7"/>
      <c r="H9" s="7"/>
      <c r="I9" s="7">
        <v>2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8">
        <v>0.25</v>
      </c>
      <c r="C10" s="8"/>
      <c r="D10" s="8">
        <v>1</v>
      </c>
      <c r="E10" s="8"/>
      <c r="F10" s="8"/>
      <c r="G10" s="8"/>
      <c r="H10" s="8"/>
      <c r="I10" s="8">
        <v>6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7">
        <v>22</v>
      </c>
      <c r="B11" s="8">
        <v>0.4</v>
      </c>
      <c r="C11" s="8">
        <v>1</v>
      </c>
      <c r="D11" s="8">
        <v>2</v>
      </c>
      <c r="E11" s="8"/>
      <c r="F11" s="8"/>
      <c r="G11" s="8"/>
      <c r="H11" s="8"/>
      <c r="I11" s="8">
        <v>19</v>
      </c>
      <c r="J11" s="8"/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2</v>
      </c>
      <c r="D12" s="8">
        <v>4</v>
      </c>
      <c r="E12" s="8"/>
      <c r="F12" s="8"/>
      <c r="G12" s="8"/>
      <c r="H12" s="8"/>
      <c r="I12" s="8">
        <v>29</v>
      </c>
      <c r="J12" s="8"/>
      <c r="K12" s="8">
        <v>6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7">
        <v>30</v>
      </c>
      <c r="B13" s="8">
        <v>0.85</v>
      </c>
      <c r="C13" s="8">
        <v>3</v>
      </c>
      <c r="D13" s="8">
        <v>1</v>
      </c>
      <c r="E13" s="8"/>
      <c r="F13" s="8"/>
      <c r="G13" s="8"/>
      <c r="H13" s="8"/>
      <c r="I13" s="8">
        <v>33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1.1499999999999999</v>
      </c>
      <c r="C14" s="8">
        <v>2</v>
      </c>
      <c r="D14" s="8">
        <v>2</v>
      </c>
      <c r="E14" s="8"/>
      <c r="F14" s="8"/>
      <c r="G14" s="8"/>
      <c r="H14" s="8"/>
      <c r="I14" s="8">
        <v>43</v>
      </c>
      <c r="J14" s="8"/>
      <c r="K14" s="8">
        <v>5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7">
        <v>38</v>
      </c>
      <c r="B15" s="8">
        <v>1.45</v>
      </c>
      <c r="C15" s="8">
        <v>4</v>
      </c>
      <c r="D15" s="8">
        <v>4</v>
      </c>
      <c r="E15" s="8"/>
      <c r="F15" s="8"/>
      <c r="G15" s="8"/>
      <c r="H15" s="8"/>
      <c r="I15" s="8">
        <v>36</v>
      </c>
      <c r="J15" s="8">
        <v>2</v>
      </c>
      <c r="K15" s="8">
        <v>4</v>
      </c>
      <c r="L15" s="8"/>
      <c r="M15" s="8"/>
      <c r="N15" s="8"/>
      <c r="O15" s="8"/>
      <c r="P15" s="8">
        <v>2</v>
      </c>
      <c r="Q15" s="8"/>
      <c r="R15" s="8"/>
      <c r="S15" s="8"/>
    </row>
    <row r="16" spans="1:19" x14ac:dyDescent="0.25">
      <c r="A16" s="8">
        <v>42</v>
      </c>
      <c r="B16" s="8">
        <v>1.8</v>
      </c>
      <c r="C16" s="8">
        <v>3</v>
      </c>
      <c r="D16" s="8">
        <v>9</v>
      </c>
      <c r="E16" s="8"/>
      <c r="F16" s="8"/>
      <c r="G16" s="8"/>
      <c r="H16" s="8"/>
      <c r="I16" s="8">
        <v>33</v>
      </c>
      <c r="J16" s="8">
        <v>3</v>
      </c>
      <c r="K16" s="8">
        <v>4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7">
        <v>46</v>
      </c>
      <c r="B17" s="8">
        <v>2.2000000000000002</v>
      </c>
      <c r="C17" s="8">
        <v>1</v>
      </c>
      <c r="D17" s="8">
        <v>6</v>
      </c>
      <c r="E17" s="8"/>
      <c r="F17" s="8"/>
      <c r="G17" s="8"/>
      <c r="H17" s="8"/>
      <c r="I17" s="8">
        <v>25</v>
      </c>
      <c r="J17" s="8">
        <v>1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4</v>
      </c>
      <c r="D18" s="8">
        <v>5</v>
      </c>
      <c r="E18" s="8"/>
      <c r="F18" s="8"/>
      <c r="G18" s="8"/>
      <c r="H18" s="8"/>
      <c r="I18" s="8">
        <v>15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7">
        <v>54</v>
      </c>
      <c r="B19" s="8">
        <v>3.2</v>
      </c>
      <c r="C19" s="8">
        <v>1</v>
      </c>
      <c r="D19" s="8">
        <v>5</v>
      </c>
      <c r="E19" s="8"/>
      <c r="F19" s="8"/>
      <c r="G19" s="8"/>
      <c r="H19" s="8"/>
      <c r="I19" s="8">
        <v>13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1</v>
      </c>
      <c r="D20" s="8">
        <v>6</v>
      </c>
      <c r="E20" s="8"/>
      <c r="F20" s="8"/>
      <c r="G20" s="8"/>
      <c r="H20" s="8"/>
      <c r="I20" s="8">
        <v>7</v>
      </c>
      <c r="J20" s="8">
        <v>1</v>
      </c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7">
        <v>62</v>
      </c>
      <c r="B21" s="8">
        <v>4.2</v>
      </c>
      <c r="C21" s="8">
        <v>3</v>
      </c>
      <c r="D21" s="8">
        <v>9</v>
      </c>
      <c r="E21" s="8"/>
      <c r="F21" s="8"/>
      <c r="G21" s="8"/>
      <c r="H21" s="8"/>
      <c r="I21" s="8">
        <v>1</v>
      </c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>
        <v>1</v>
      </c>
      <c r="D22" s="8">
        <v>1</v>
      </c>
      <c r="E22" s="8">
        <v>1</v>
      </c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7">
        <v>70</v>
      </c>
      <c r="B23" s="8">
        <v>5.4</v>
      </c>
      <c r="C23" s="8"/>
      <c r="D23" s="8">
        <v>4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7">
        <v>78</v>
      </c>
      <c r="B25" s="8">
        <v>6.6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7">
        <v>86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7">
        <v>94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26</v>
      </c>
      <c r="D54" s="12">
        <f t="shared" ref="D54:S54" si="0">SUM(D9:D51)</f>
        <v>69</v>
      </c>
      <c r="E54" s="12">
        <f t="shared" si="0"/>
        <v>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265</v>
      </c>
      <c r="J54" s="12">
        <f t="shared" si="0"/>
        <v>8</v>
      </c>
      <c r="K54" s="12">
        <f t="shared" si="0"/>
        <v>26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397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20</v>
      </c>
      <c r="D55" s="20">
        <f t="shared" ref="D55:S55" si="3">ROUND(D54/$B$6, 1)</f>
        <v>53.1</v>
      </c>
      <c r="E55" s="20">
        <f t="shared" si="3"/>
        <v>0.8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203.8</v>
      </c>
      <c r="J55" s="20">
        <f t="shared" si="3"/>
        <v>6.2</v>
      </c>
      <c r="K55" s="20">
        <f t="shared" si="3"/>
        <v>20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1.5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4.0999999999999996</v>
      </c>
      <c r="D56" s="22">
        <f>ROUND('Berechnungen Grundflaeche'!D53, 2)</f>
        <v>12.56</v>
      </c>
      <c r="E56" s="22">
        <f>ROUND('Berechnungen Grundflaeche'!E53, 2)</f>
        <v>0.34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30.77</v>
      </c>
      <c r="J56" s="22">
        <f>ROUND('Berechnungen Grundflaeche'!J53, 2)</f>
        <v>1.37</v>
      </c>
      <c r="K56" s="22">
        <f>ROUND('Berechnungen Grundflaeche'!K53, 2)</f>
        <v>2.82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0.23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52.2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3.15</v>
      </c>
      <c r="D57" s="22">
        <f>ROUND('Berechnungen Grundflaeche'!D54, 2)</f>
        <v>9.66</v>
      </c>
      <c r="E57" s="22">
        <f>ROUND('Berechnungen Grundflaeche'!E54, 2)</f>
        <v>0.26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23.67</v>
      </c>
      <c r="J57" s="22">
        <f>ROUND('Berechnungen Grundflaeche'!J54, 2)</f>
        <v>1.06</v>
      </c>
      <c r="K57" s="22">
        <f>ROUND('Berechnungen Grundflaeche'!K54, 2)</f>
        <v>2.17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0.17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40.1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8</v>
      </c>
      <c r="D58" s="24">
        <f>ROUND(100 * 'Berechnungen Grundflaeche'!D55,0)</f>
        <v>24</v>
      </c>
      <c r="E58" s="24">
        <f>ROUND(100 * 'Berechnungen Grundflaeche'!E55,0)</f>
        <v>1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59</v>
      </c>
      <c r="J58" s="24">
        <f>ROUND(100 * 'Berechnungen Grundflaeche'!J55,0)</f>
        <v>3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55</v>
      </c>
      <c r="D59" s="26">
        <f>ROUND('Berechnungen Vorrat'!D53, 1)</f>
        <v>170.9</v>
      </c>
      <c r="E59" s="26">
        <f>ROUND('Berechnungen Vorrat'!E53, 1)</f>
        <v>4.8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399.9</v>
      </c>
      <c r="J59" s="26">
        <f>ROUND('Berechnungen Vorrat'!J53, 1)</f>
        <v>18.399999999999999</v>
      </c>
      <c r="K59" s="26">
        <f>ROUND('Berechnungen Vorrat'!K53, 1)</f>
        <v>36.299999999999997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2.9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688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42.3</v>
      </c>
      <c r="D60" s="26">
        <f>ROUND('Berechnungen Vorrat'!D54, 1)</f>
        <v>131.5</v>
      </c>
      <c r="E60" s="26">
        <f>ROUND('Berechnungen Vorrat'!E54, 1)</f>
        <v>3.7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307.60000000000002</v>
      </c>
      <c r="J60" s="26">
        <f>ROUND('Berechnungen Vorrat'!J54, 1)</f>
        <v>14.2</v>
      </c>
      <c r="K60" s="26">
        <f>ROUND('Berechnungen Vorrat'!K54, 1)</f>
        <v>27.9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2.2000000000000002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529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8</v>
      </c>
      <c r="D61" s="24">
        <f>ROUND(100 * 'Berechnungen Vorrat'!D55, 0)</f>
        <v>25</v>
      </c>
      <c r="E61" s="24">
        <f>ROUND(100 * 'Berechnungen Vorrat'!E55, 0)</f>
        <v>1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58</v>
      </c>
      <c r="J61" s="24">
        <f>ROUND(100 * 'Berechnungen Vorrat'!J55, 0)</f>
        <v>3</v>
      </c>
      <c r="K61" s="24">
        <f>ROUND(100 * 'Berechnungen Vorrat'!K55, 0)</f>
        <v>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0</v>
      </c>
      <c r="D9" s="7">
        <f>Kluppierungsprotokoll!D9/$B$6</f>
        <v>6.1538461538461533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1.5384615384615383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0</v>
      </c>
      <c r="D10" s="8">
        <f>Kluppierungsprotokoll!D10/$B$6</f>
        <v>0.76923076923076916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4.615384615384615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0.76923076923076916</v>
      </c>
      <c r="D11" s="8">
        <f>Kluppierungsprotokoll!D11/$B$6</f>
        <v>1.5384615384615383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14.615384615384615</v>
      </c>
      <c r="J11" s="8">
        <f>Kluppierungsprotokoll!J11/$B$6</f>
        <v>0</v>
      </c>
      <c r="K11" s="8">
        <f>Kluppierungsprotokoll!K11/$B$6</f>
        <v>0.76923076923076916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1.5384615384615383</v>
      </c>
      <c r="D12" s="8">
        <f>Kluppierungsprotokoll!D12/$B$6</f>
        <v>3.0769230769230766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22.307692307692307</v>
      </c>
      <c r="J12" s="8">
        <f>Kluppierungsprotokoll!J12/$B$6</f>
        <v>0</v>
      </c>
      <c r="K12" s="8">
        <f>Kluppierungsprotokoll!K12/$B$6</f>
        <v>4.615384615384615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2.3076923076923075</v>
      </c>
      <c r="D13" s="8">
        <f>Kluppierungsprotokoll!D13/$B$6</f>
        <v>0.76923076923076916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25.384615384615383</v>
      </c>
      <c r="J13" s="8">
        <f>Kluppierungsprotokoll!J13/$B$6</f>
        <v>0</v>
      </c>
      <c r="K13" s="8">
        <f>Kluppierungsprotokoll!K13/$B$6</f>
        <v>1.5384615384615383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1.5384615384615383</v>
      </c>
      <c r="D14" s="8">
        <f>Kluppierungsprotokoll!D14/$B$6</f>
        <v>1.5384615384615383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33.076923076923073</v>
      </c>
      <c r="J14" s="8">
        <f>Kluppierungsprotokoll!J14/$B$6</f>
        <v>0</v>
      </c>
      <c r="K14" s="8">
        <f>Kluppierungsprotokoll!K14/$B$6</f>
        <v>3.8461538461538458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3.0769230769230766</v>
      </c>
      <c r="D15" s="8">
        <f>Kluppierungsprotokoll!D15/$B$6</f>
        <v>3.0769230769230766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27.69230769230769</v>
      </c>
      <c r="J15" s="8">
        <f>Kluppierungsprotokoll!J15/$B$6</f>
        <v>1.5384615384615383</v>
      </c>
      <c r="K15" s="8">
        <f>Kluppierungsprotokoll!K15/$B$6</f>
        <v>3.0769230769230766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1.5384615384615383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2.3076923076923075</v>
      </c>
      <c r="D16" s="8">
        <f>Kluppierungsprotokoll!D16/$B$6</f>
        <v>6.9230769230769225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25.384615384615383</v>
      </c>
      <c r="J16" s="8">
        <f>Kluppierungsprotokoll!J16/$B$6</f>
        <v>2.3076923076923075</v>
      </c>
      <c r="K16" s="8">
        <f>Kluppierungsprotokoll!K16/$B$6</f>
        <v>3.0769230769230766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0.76923076923076916</v>
      </c>
      <c r="D17" s="8">
        <f>Kluppierungsprotokoll!D17/$B$6</f>
        <v>4.615384615384615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19.23076923076923</v>
      </c>
      <c r="J17" s="8">
        <f>Kluppierungsprotokoll!J17/$B$6</f>
        <v>0.76923076923076916</v>
      </c>
      <c r="K17" s="8">
        <f>Kluppierungsprotokoll!K17/$B$6</f>
        <v>0.76923076923076916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3.0769230769230766</v>
      </c>
      <c r="D18" s="8">
        <f>Kluppierungsprotokoll!D18/$B$6</f>
        <v>3.8461538461538458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11.538461538461538</v>
      </c>
      <c r="J18" s="8">
        <f>Kluppierungsprotokoll!J18/$B$6</f>
        <v>0</v>
      </c>
      <c r="K18" s="8">
        <f>Kluppierungsprotokoll!K18/$B$6</f>
        <v>0.76923076923076916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0.76923076923076916</v>
      </c>
      <c r="D19" s="8">
        <f>Kluppierungsprotokoll!D19/$B$6</f>
        <v>3.8461538461538458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10</v>
      </c>
      <c r="J19" s="8">
        <f>Kluppierungsprotokoll!J19/$B$6</f>
        <v>0</v>
      </c>
      <c r="K19" s="8">
        <f>Kluppierungsprotokoll!K19/$B$6</f>
        <v>0.76923076923076916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0.76923076923076916</v>
      </c>
      <c r="D20" s="8">
        <f>Kluppierungsprotokoll!D20/$B$6</f>
        <v>4.615384615384615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5.3846153846153841</v>
      </c>
      <c r="J20" s="8">
        <f>Kluppierungsprotokoll!J20/$B$6</f>
        <v>0.76923076923076916</v>
      </c>
      <c r="K20" s="8">
        <f>Kluppierungsprotokoll!K20/$B$6</f>
        <v>0.76923076923076916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2.3076923076923075</v>
      </c>
      <c r="D21" s="8">
        <f>Kluppierungsprotokoll!D21/$B$6</f>
        <v>6.9230769230769225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0.76923076923076916</v>
      </c>
      <c r="J21" s="8">
        <f>Kluppierungsprotokoll!J21/$B$6</f>
        <v>0.76923076923076916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0.76923076923076916</v>
      </c>
      <c r="D22" s="8">
        <f>Kluppierungsprotokoll!D22/$B$6</f>
        <v>0.76923076923076916</v>
      </c>
      <c r="E22" s="8">
        <f>Kluppierungsprotokoll!E22/$B$6</f>
        <v>0.76923076923076916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0.76923076923076916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3.0769230769230766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0.76923076923076916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1.5384615384615383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0.76923076923076916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0</v>
      </c>
      <c r="D9" s="7">
        <f>Kluppierungsprotokoll!D9*($A9/200)^2*PI()</f>
        <v>0.1231504320207199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3.0787608005179976E-2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</v>
      </c>
      <c r="D10" s="8">
        <f>Kluppierungsprotokoll!D10*($A10/200)^2*PI()</f>
        <v>2.5446900494077322E-2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0.15268140296446395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3.8013271108436497E-2</v>
      </c>
      <c r="D11" s="8">
        <f>Kluppierungsprotokoll!D11*($A11/200)^2*PI()</f>
        <v>7.6026542216872994E-2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0.72225215106029339</v>
      </c>
      <c r="J11" s="8">
        <f>Kluppierungsprotokoll!J11*($A11/200)^2*PI()</f>
        <v>0</v>
      </c>
      <c r="K11" s="8">
        <f>Kluppierungsprotokoll!K11*($A11/200)^2*PI()</f>
        <v>3.8013271108436497E-2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0.10618583169133503</v>
      </c>
      <c r="D12" s="8">
        <f>Kluppierungsprotokoll!D12*($A12/200)^2*PI()</f>
        <v>0.21237166338267005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1.5396945595243576</v>
      </c>
      <c r="J12" s="8">
        <f>Kluppierungsprotokoll!J12*($A12/200)^2*PI()</f>
        <v>0</v>
      </c>
      <c r="K12" s="8">
        <f>Kluppierungsprotokoll!K12*($A12/200)^2*PI()</f>
        <v>0.3185574950740051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0.21205750411731106</v>
      </c>
      <c r="D13" s="8">
        <f>Kluppierungsprotokoll!D13*($A13/200)^2*PI()</f>
        <v>7.0685834705770348E-2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2.3326325452904211</v>
      </c>
      <c r="J13" s="8">
        <f>Kluppierungsprotokoll!J13*($A13/200)^2*PI()</f>
        <v>0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0.18158405537749009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3.9040571906160362</v>
      </c>
      <c r="J14" s="8">
        <f>Kluppierungsprotokoll!J14*($A14/200)^2*PI()</f>
        <v>0</v>
      </c>
      <c r="K14" s="8">
        <f>Kluppierungsprotokoll!K14*($A14/200)^2*PI()</f>
        <v>0.45396013844372518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0.45364597917836613</v>
      </c>
      <c r="D15" s="8">
        <f>Kluppierungsprotokoll!D15*($A15/200)^2*PI()</f>
        <v>0.45364597917836613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4.0828138126052957</v>
      </c>
      <c r="J15" s="8">
        <f>Kluppierungsprotokoll!J15*($A15/200)^2*PI()</f>
        <v>0.22682298958918307</v>
      </c>
      <c r="K15" s="8">
        <f>Kluppierungsprotokoll!K15*($A15/200)^2*PI()</f>
        <v>0.45364597917836613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0.22682298958918307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0.41563270806992952</v>
      </c>
      <c r="D16" s="8">
        <f>Kluppierungsprotokoll!D16*($A16/200)^2*PI()</f>
        <v>1.2468981242097887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4.5719597887692256</v>
      </c>
      <c r="J16" s="8">
        <f>Kluppierungsprotokoll!J16*($A16/200)^2*PI()</f>
        <v>0.41563270806992952</v>
      </c>
      <c r="K16" s="8">
        <f>Kluppierungsprotokoll!K16*($A16/200)^2*PI()</f>
        <v>0.55417694409323948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0.16619025137490007</v>
      </c>
      <c r="D17" s="8">
        <f>Kluppierungsprotokoll!D17*($A17/200)^2*PI()</f>
        <v>0.9971415082494004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4.1547562843725014</v>
      </c>
      <c r="J17" s="8">
        <f>Kluppierungsprotokoll!J17*($A17/200)^2*PI()</f>
        <v>0.16619025137490007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0.78539816339744828</v>
      </c>
      <c r="D18" s="8">
        <f>Kluppierungsprotokoll!D18*($A18/200)^2*PI()</f>
        <v>0.98174770424681035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2.9452431127404308</v>
      </c>
      <c r="J18" s="8">
        <f>Kluppierungsprotokoll!J18*($A18/200)^2*PI()</f>
        <v>0</v>
      </c>
      <c r="K18" s="8">
        <f>Kluppierungsprotokoll!K18*($A18/200)^2*PI()</f>
        <v>0.19634954084936207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0.22902210444669593</v>
      </c>
      <c r="D19" s="8">
        <f>Kluppierungsprotokoll!D19*($A19/200)^2*PI()</f>
        <v>1.1451105222334796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2.9772873578070471</v>
      </c>
      <c r="J19" s="8">
        <f>Kluppierungsprotokoll!J19*($A19/200)^2*PI()</f>
        <v>0</v>
      </c>
      <c r="K19" s="8">
        <f>Kluppierungsprotokoll!K19*($A19/200)^2*PI()</f>
        <v>0.22902210444669593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0.26420794216690158</v>
      </c>
      <c r="D20" s="8">
        <f>Kluppierungsprotokoll!D20*($A20/200)^2*PI()</f>
        <v>1.5852476530014095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1.8494555951683112</v>
      </c>
      <c r="J20" s="8">
        <f>Kluppierungsprotokoll!J20*($A20/200)^2*PI()</f>
        <v>0.26420794216690158</v>
      </c>
      <c r="K20" s="8">
        <f>Kluppierungsprotokoll!K20*($A20/200)^2*PI()</f>
        <v>0.26420794216690158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0.90572116202993735</v>
      </c>
      <c r="D21" s="8">
        <f>Kluppierungsprotokoll!D21*($A21/200)^2*PI()</f>
        <v>2.7171634860898122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0.30190705400997914</v>
      </c>
      <c r="J21" s="8">
        <f>Kluppierungsprotokoll!J21*($A21/200)^2*PI()</f>
        <v>0.30190705400997914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0.34211943997592853</v>
      </c>
      <c r="D22" s="8">
        <f>Kluppierungsprotokoll!D22*($A22/200)^2*PI()</f>
        <v>0.34211943997592853</v>
      </c>
      <c r="E22" s="8">
        <f>Kluppierungsprotokoll!E22*($A22/200)^2*PI()</f>
        <v>0.34211943997592853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0.34211943997592853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1.5393804002589984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0.38484510006474959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0.8601680685528853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0.4778362426110076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4.0997784129346799</v>
      </c>
      <c r="D53">
        <f t="shared" ref="D53:S53" si="0">SUM(D9:D51)</f>
        <v>12.55788831419448</v>
      </c>
      <c r="E53">
        <f t="shared" si="0"/>
        <v>0.34211943997592853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30.770329245585231</v>
      </c>
      <c r="J53">
        <f t="shared" si="0"/>
        <v>1.3747609452108933</v>
      </c>
      <c r="K53">
        <f t="shared" si="0"/>
        <v>2.8154953361471731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0.22682298958918307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52.187194683637564</v>
      </c>
    </row>
    <row r="54" spans="1:20" x14ac:dyDescent="0.25">
      <c r="A54" t="s">
        <v>24</v>
      </c>
      <c r="B54" t="s">
        <v>26</v>
      </c>
      <c r="C54">
        <f>C53/$B$6</f>
        <v>3.1536757022574462</v>
      </c>
      <c r="D54">
        <f t="shared" ref="D54:S54" si="1">D53/$B$6</f>
        <v>9.6599140878419085</v>
      </c>
      <c r="E54">
        <f t="shared" si="1"/>
        <v>0.26316879998148346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23.669484035065562</v>
      </c>
      <c r="J54">
        <f t="shared" si="1"/>
        <v>1.0575084193929949</v>
      </c>
      <c r="K54">
        <f t="shared" si="1"/>
        <v>2.1657656431901331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0.17447922276091005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40.143995910490439</v>
      </c>
    </row>
    <row r="55" spans="1:20" x14ac:dyDescent="0.25">
      <c r="A55" t="s">
        <v>24</v>
      </c>
      <c r="B55" t="s">
        <v>31</v>
      </c>
      <c r="C55">
        <f>C54/$T54</f>
        <v>7.85590878718012E-2</v>
      </c>
      <c r="D55">
        <f t="shared" ref="D55:S55" si="2">D54/$T54</f>
        <v>0.24063160302678233</v>
      </c>
      <c r="E55">
        <f t="shared" si="2"/>
        <v>6.5556204361985832E-3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0.58961454878188269</v>
      </c>
      <c r="J55">
        <f t="shared" si="2"/>
        <v>2.6342878814329656E-2</v>
      </c>
      <c r="K55">
        <f t="shared" si="2"/>
        <v>5.3949926858780264E-2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4.3463342102253227E-3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</v>
      </c>
      <c r="D9" s="7">
        <f>Kluppierungsprotokoll!D9*$B9</f>
        <v>1.2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0.3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</v>
      </c>
      <c r="D10" s="8">
        <f>Kluppierungsprotokoll!D10*$B10</f>
        <v>0.25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0.4</v>
      </c>
      <c r="D11" s="8">
        <f>Kluppierungsprotokoll!D11*$B11</f>
        <v>0.8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7.6000000000000005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1.2</v>
      </c>
      <c r="D12" s="8">
        <f>Kluppierungsprotokoll!D12*$B12</f>
        <v>2.4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17.399999999999999</v>
      </c>
      <c r="J12" s="8">
        <f>Kluppierungsprotokoll!J12*$B12</f>
        <v>0</v>
      </c>
      <c r="K12" s="8">
        <f>Kluppierungsprotokoll!K12*$B12</f>
        <v>3.5999999999999996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2.5499999999999998</v>
      </c>
      <c r="D13" s="8">
        <f>Kluppierungsprotokoll!D13*$B13</f>
        <v>0.85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28.05</v>
      </c>
      <c r="J13" s="8">
        <f>Kluppierungsprotokoll!J13*$B13</f>
        <v>0</v>
      </c>
      <c r="K13" s="8">
        <f>Kluppierungsprotokoll!K13*$B13</f>
        <v>1.7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2.2999999999999998</v>
      </c>
      <c r="D14" s="8">
        <f>Kluppierungsprotokoll!D14*$B14</f>
        <v>2.2999999999999998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49.449999999999996</v>
      </c>
      <c r="J14" s="8">
        <f>Kluppierungsprotokoll!J14*$B14</f>
        <v>0</v>
      </c>
      <c r="K14" s="8">
        <f>Kluppierungsprotokoll!K14*$B14</f>
        <v>5.75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5.8</v>
      </c>
      <c r="D15" s="8">
        <f>Kluppierungsprotokoll!D15*$B15</f>
        <v>5.8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52.199999999999996</v>
      </c>
      <c r="J15" s="8">
        <f>Kluppierungsprotokoll!J15*$B15</f>
        <v>2.9</v>
      </c>
      <c r="K15" s="8">
        <f>Kluppierungsprotokoll!K15*$B15</f>
        <v>5.8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2.9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5.4</v>
      </c>
      <c r="D16" s="8">
        <f>Kluppierungsprotokoll!D16*$B16</f>
        <v>16.2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59.4</v>
      </c>
      <c r="J16" s="8">
        <f>Kluppierungsprotokoll!J16*$B16</f>
        <v>5.4</v>
      </c>
      <c r="K16" s="8">
        <f>Kluppierungsprotokoll!K16*$B16</f>
        <v>7.2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2.2000000000000002</v>
      </c>
      <c r="D17" s="8">
        <f>Kluppierungsprotokoll!D17*$B17</f>
        <v>13.200000000000001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55.000000000000007</v>
      </c>
      <c r="J17" s="8">
        <f>Kluppierungsprotokoll!J17*$B17</f>
        <v>2.2000000000000002</v>
      </c>
      <c r="K17" s="8">
        <f>Kluppierungsprotokoll!K17*$B17</f>
        <v>2.2000000000000002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10.8</v>
      </c>
      <c r="D18" s="8">
        <f>Kluppierungsprotokoll!D18*$B18</f>
        <v>13.5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40.5</v>
      </c>
      <c r="J18" s="8">
        <f>Kluppierungsprotokoll!J18*$B18</f>
        <v>0</v>
      </c>
      <c r="K18" s="8">
        <f>Kluppierungsprotokoll!K18*$B18</f>
        <v>2.7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3.2</v>
      </c>
      <c r="D19" s="8">
        <f>Kluppierungsprotokoll!D19*$B19</f>
        <v>16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41.6</v>
      </c>
      <c r="J19" s="8">
        <f>Kluppierungsprotokoll!J19*$B19</f>
        <v>0</v>
      </c>
      <c r="K19" s="8">
        <f>Kluppierungsprotokoll!K19*$B19</f>
        <v>3.2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3.7</v>
      </c>
      <c r="D20" s="8">
        <f>Kluppierungsprotokoll!D20*$B20</f>
        <v>22.200000000000003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25.900000000000002</v>
      </c>
      <c r="J20" s="8">
        <f>Kluppierungsprotokoll!J20*$B20</f>
        <v>3.7</v>
      </c>
      <c r="K20" s="8">
        <f>Kluppierungsprotokoll!K20*$B20</f>
        <v>3.7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12.600000000000001</v>
      </c>
      <c r="D21" s="8">
        <f>Kluppierungsprotokoll!D21*$B21</f>
        <v>37.800000000000004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4.2</v>
      </c>
      <c r="J21" s="8">
        <f>Kluppierungsprotokoll!J21*$B21</f>
        <v>4.2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4.8</v>
      </c>
      <c r="D22" s="8">
        <f>Kluppierungsprotokoll!D22*$B22</f>
        <v>4.8</v>
      </c>
      <c r="E22" s="8">
        <f>Kluppierungsprotokoll!E22*$B22</f>
        <v>4.8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4.8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21.6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5.4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12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6.6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54.95</v>
      </c>
      <c r="D53">
        <f t="shared" ref="D53:S53" si="0">SUM(D9:D51)</f>
        <v>170.9</v>
      </c>
      <c r="E53">
        <f t="shared" si="0"/>
        <v>4.8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399.9</v>
      </c>
      <c r="J53">
        <f t="shared" si="0"/>
        <v>18.399999999999999</v>
      </c>
      <c r="K53">
        <f t="shared" si="0"/>
        <v>36.25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2.9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688.09999999999991</v>
      </c>
    </row>
    <row r="54" spans="1:20" x14ac:dyDescent="0.25">
      <c r="A54" t="s">
        <v>25</v>
      </c>
      <c r="B54" t="s">
        <v>26</v>
      </c>
      <c r="C54">
        <f>C53/$B$6</f>
        <v>42.269230769230766</v>
      </c>
      <c r="D54">
        <f t="shared" ref="D54:S54" si="1">D53/$B$6</f>
        <v>131.46153846153845</v>
      </c>
      <c r="E54">
        <f t="shared" si="1"/>
        <v>3.6923076923076921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307.61538461538458</v>
      </c>
      <c r="J54">
        <f t="shared" si="1"/>
        <v>14.153846153846152</v>
      </c>
      <c r="K54">
        <f t="shared" si="1"/>
        <v>27.884615384615383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2.2307692307692308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529.30769230769226</v>
      </c>
    </row>
    <row r="55" spans="1:20" x14ac:dyDescent="0.25">
      <c r="A55" t="s">
        <v>25</v>
      </c>
      <c r="B55" t="s">
        <v>31</v>
      </c>
      <c r="C55">
        <f>C54/$T54</f>
        <v>7.985757884028484E-2</v>
      </c>
      <c r="D55">
        <f t="shared" ref="D55:S55" si="2">D54/$T54</f>
        <v>0.24836506321755558</v>
      </c>
      <c r="E55">
        <f t="shared" si="2"/>
        <v>6.9757302717628252E-3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0.58116552826624035</v>
      </c>
      <c r="J55">
        <f t="shared" si="2"/>
        <v>2.6740299375090829E-2</v>
      </c>
      <c r="K55">
        <f t="shared" si="2"/>
        <v>5.2681296323208837E-2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4.2145037058567069E-3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2024-03-04T14:11:30Z</dcterms:modified>
</cp:coreProperties>
</file>