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08\Report de données_2025-07-17\"/>
    </mc:Choice>
  </mc:AlternateContent>
  <xr:revisionPtr revIDLastSave="0" documentId="13_ncr:1_{4EACE7E9-38EB-4ED4-8B56-1A3EEB8B9F2E}" xr6:coauthVersionLast="36" xr6:coauthVersionMax="47" xr10:uidLastSave="{00000000-0000-0000-0000-000000000000}"/>
  <bookViews>
    <workbookView xWindow="0" yWindow="0" windowWidth="38670" windowHeight="1194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E34" i="5" l="1"/>
  <c r="S34" i="5"/>
  <c r="F34" i="5"/>
  <c r="J34" i="5"/>
  <c r="L34" i="5"/>
  <c r="C34" i="5"/>
  <c r="Q34" i="5"/>
  <c r="G34" i="5"/>
  <c r="I34" i="5"/>
  <c r="K34" i="5"/>
  <c r="O34" i="5"/>
  <c r="P34" i="5"/>
  <c r="R34" i="5"/>
  <c r="H34" i="5"/>
  <c r="M34" i="5"/>
  <c r="N34" i="5"/>
  <c r="D34" i="5"/>
  <c r="K32" i="6"/>
  <c r="L32" i="6"/>
  <c r="M32" i="6"/>
  <c r="N32" i="6"/>
  <c r="O32" i="6"/>
  <c r="P32" i="6"/>
  <c r="C32" i="6"/>
  <c r="Q32" i="6"/>
  <c r="D32" i="6"/>
  <c r="R32" i="6"/>
  <c r="E32" i="6"/>
  <c r="S32" i="6"/>
  <c r="F32" i="6"/>
  <c r="G32" i="6"/>
  <c r="H32" i="6"/>
  <c r="J32" i="6"/>
  <c r="I32" i="6"/>
  <c r="C30" i="5"/>
  <c r="Q30" i="5"/>
  <c r="D30" i="5"/>
  <c r="R30" i="5"/>
  <c r="K30" i="5"/>
  <c r="O30" i="5"/>
  <c r="E30" i="5"/>
  <c r="S30" i="5"/>
  <c r="N30" i="5"/>
  <c r="P30" i="5"/>
  <c r="F30" i="5"/>
  <c r="G30" i="5"/>
  <c r="H30" i="5"/>
  <c r="I30" i="5"/>
  <c r="J30" i="5"/>
  <c r="L30" i="5"/>
  <c r="M30" i="5"/>
  <c r="H33" i="6"/>
  <c r="I33" i="6"/>
  <c r="J33" i="6"/>
  <c r="K33" i="6"/>
  <c r="L33" i="6"/>
  <c r="M33" i="6"/>
  <c r="N33" i="6"/>
  <c r="O33" i="6"/>
  <c r="P33" i="6"/>
  <c r="C33" i="6"/>
  <c r="Q33" i="6"/>
  <c r="D33" i="6"/>
  <c r="R33" i="6"/>
  <c r="E33" i="6"/>
  <c r="S33" i="6"/>
  <c r="G33" i="6"/>
  <c r="F33" i="6"/>
  <c r="E34" i="6"/>
  <c r="S34" i="6"/>
  <c r="F34" i="6"/>
  <c r="G34" i="6"/>
  <c r="H34" i="6"/>
  <c r="I34" i="6"/>
  <c r="J34" i="6"/>
  <c r="K34" i="6"/>
  <c r="L34" i="6"/>
  <c r="M34" i="6"/>
  <c r="N34" i="6"/>
  <c r="O34" i="6"/>
  <c r="P34" i="6"/>
  <c r="D34" i="6"/>
  <c r="R34" i="6"/>
  <c r="C34" i="6"/>
  <c r="Q34" i="6"/>
  <c r="N31" i="5"/>
  <c r="O31" i="5"/>
  <c r="E31" i="5"/>
  <c r="G31" i="5"/>
  <c r="J31" i="5"/>
  <c r="K31" i="5"/>
  <c r="L31" i="5"/>
  <c r="P31" i="5"/>
  <c r="D31" i="5"/>
  <c r="S31" i="5"/>
  <c r="F31" i="5"/>
  <c r="H31" i="5"/>
  <c r="I31" i="5"/>
  <c r="M31" i="5"/>
  <c r="C31" i="5"/>
  <c r="Q31" i="5"/>
  <c r="R31" i="5"/>
  <c r="H33" i="5"/>
  <c r="I33" i="5"/>
  <c r="P33" i="5"/>
  <c r="R33" i="5"/>
  <c r="S33" i="5"/>
  <c r="F33" i="5"/>
  <c r="J33" i="5"/>
  <c r="M33" i="5"/>
  <c r="O33" i="5"/>
  <c r="Q33" i="5"/>
  <c r="E33" i="5"/>
  <c r="G33" i="5"/>
  <c r="K33" i="5"/>
  <c r="L33" i="5"/>
  <c r="N33" i="5"/>
  <c r="C33" i="5"/>
  <c r="D33" i="5"/>
  <c r="N31" i="6"/>
  <c r="O31" i="6"/>
  <c r="P31" i="6"/>
  <c r="C31" i="6"/>
  <c r="Q31" i="6"/>
  <c r="D31" i="6"/>
  <c r="R31" i="6"/>
  <c r="E31" i="6"/>
  <c r="S31" i="6"/>
  <c r="F31" i="6"/>
  <c r="G31" i="6"/>
  <c r="H31" i="6"/>
  <c r="I31" i="6"/>
  <c r="J31" i="6"/>
  <c r="K31" i="6"/>
  <c r="L31" i="6"/>
  <c r="M31" i="6"/>
  <c r="K32" i="5"/>
  <c r="L32" i="5"/>
  <c r="C32" i="5"/>
  <c r="Q32" i="5"/>
  <c r="R32" i="5"/>
  <c r="F32" i="5"/>
  <c r="H32" i="5"/>
  <c r="M32" i="5"/>
  <c r="N32" i="5"/>
  <c r="D32" i="5"/>
  <c r="S32" i="5"/>
  <c r="G32" i="5"/>
  <c r="J32" i="5"/>
  <c r="O32" i="5"/>
  <c r="P32" i="5"/>
  <c r="E32" i="5"/>
  <c r="I32" i="5"/>
  <c r="C30" i="6"/>
  <c r="Q30" i="6"/>
  <c r="R30" i="6"/>
  <c r="S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<sst xmlns="http://schemas.openxmlformats.org/spreadsheetml/2006/main" count="155" uniqueCount="56">
  <si>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</si>
  <si>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</si>
  <si>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</si>
  <si>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</si>
  <si>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</si>
  <si>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</si>
  <si>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</si>
  <si>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</si>
  <si>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</si>
  <si>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</si>
  <si>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</si>
  <si>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</si>
  <si>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</si>
  <si>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</si>
  <si>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</si>
  <si>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</si>
  <si>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</si>
  <si>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</si>
  <si>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</si>
  <si>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</si>
  <si>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</si>
  <si>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</si>
  <si>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</si>
  <si>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</si>
  <si>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</si>
  <si>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</si>
  <si>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</si>
  <si>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</si>
  <si>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</si>
  <si>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</si>
  <si>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</si>
  <si>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</si>
  <si>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</si>
  <si>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</si>
  <si>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</si>
  <si>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</si>
  <si>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</si>
  <si>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</si>
  <si>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</si>
  <si>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</si>
  <si>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</si>
  <si>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</si>
  <si>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</si>
  <si>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</si>
  <si>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</si>
  <si>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</si>
  <si>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</si>
  <si>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</si>
  <si>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</si>
  <si>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</si>
  <si>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</si>
  <si>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</si>
  <si>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</si>
  <si>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</si>
  <si>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VD08 - Le Chepy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</si>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</sst>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K27" sqref="K27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40415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1.04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15</v>
      </c>
      <c r="D11" s="8">
        <v>13</v>
      </c>
      <c r="E11" s="8"/>
      <c r="F11" s="8"/>
      <c r="G11" s="8"/>
      <c r="H11" s="8"/>
      <c r="I11" s="8">
        <v>41</v>
      </c>
      <c r="J11" s="8"/>
      <c r="K11" s="8">
        <v>21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>
        <v>5</v>
      </c>
      <c r="D12" s="8">
        <v>7</v>
      </c>
      <c r="E12" s="8"/>
      <c r="F12" s="8"/>
      <c r="G12" s="8"/>
      <c r="H12" s="8"/>
      <c r="I12" s="8">
        <v>19</v>
      </c>
      <c r="J12" s="8"/>
      <c r="K12" s="8">
        <v>6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9</v>
      </c>
      <c r="D13" s="8">
        <v>7</v>
      </c>
      <c r="E13" s="8"/>
      <c r="F13" s="8"/>
      <c r="G13" s="8"/>
      <c r="H13" s="8"/>
      <c r="I13" s="8">
        <v>8</v>
      </c>
      <c r="J13" s="8"/>
      <c r="K13" s="8">
        <v>8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6</v>
      </c>
      <c r="D14" s="8">
        <v>11</v>
      </c>
      <c r="E14" s="8"/>
      <c r="F14" s="8"/>
      <c r="G14" s="8"/>
      <c r="H14" s="8"/>
      <c r="I14" s="8">
        <v>9</v>
      </c>
      <c r="J14" s="8"/>
      <c r="K14" s="8">
        <v>4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5</v>
      </c>
      <c r="D15" s="8">
        <v>6</v>
      </c>
      <c r="E15" s="8"/>
      <c r="F15" s="8"/>
      <c r="G15" s="8"/>
      <c r="H15" s="8"/>
      <c r="I15" s="8">
        <v>9</v>
      </c>
      <c r="J15" s="8"/>
      <c r="K15" s="8">
        <v>1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3</v>
      </c>
      <c r="D16" s="8">
        <v>5</v>
      </c>
      <c r="E16" s="8"/>
      <c r="F16" s="8"/>
      <c r="G16" s="8"/>
      <c r="H16" s="8"/>
      <c r="I16" s="8">
        <v>10</v>
      </c>
      <c r="J16" s="8"/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4</v>
      </c>
      <c r="D17" s="8">
        <v>4</v>
      </c>
      <c r="E17" s="8">
        <v>1</v>
      </c>
      <c r="F17" s="8"/>
      <c r="G17" s="8"/>
      <c r="H17" s="8"/>
      <c r="I17" s="8">
        <v>5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2</v>
      </c>
      <c r="D18" s="8">
        <v>9</v>
      </c>
      <c r="E18" s="8">
        <v>2</v>
      </c>
      <c r="F18" s="8"/>
      <c r="G18" s="8"/>
      <c r="H18" s="8"/>
      <c r="I18" s="8">
        <v>6</v>
      </c>
      <c r="J18" s="8"/>
      <c r="K18" s="8">
        <v>2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3</v>
      </c>
      <c r="D19" s="8">
        <v>2</v>
      </c>
      <c r="E19" s="8">
        <v>1</v>
      </c>
      <c r="F19" s="8"/>
      <c r="G19" s="8"/>
      <c r="H19" s="8"/>
      <c r="I19" s="8">
        <v>8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/>
      <c r="D20" s="8">
        <v>5</v>
      </c>
      <c r="E20" s="8"/>
      <c r="F20" s="8"/>
      <c r="G20" s="8"/>
      <c r="H20" s="8"/>
      <c r="I20" s="8">
        <v>10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>
        <v>2</v>
      </c>
      <c r="E21" s="8"/>
      <c r="F21" s="8"/>
      <c r="G21" s="8"/>
      <c r="H21" s="8"/>
      <c r="I21" s="8">
        <v>7</v>
      </c>
      <c r="J21" s="8"/>
      <c r="K21" s="8">
        <v>1</v>
      </c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2</v>
      </c>
      <c r="D22" s="8">
        <v>2</v>
      </c>
      <c r="E22" s="8"/>
      <c r="F22" s="8"/>
      <c r="G22" s="8"/>
      <c r="H22" s="8"/>
      <c r="I22" s="8">
        <v>8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>
        <v>1</v>
      </c>
      <c r="E23" s="8"/>
      <c r="F23" s="8"/>
      <c r="G23" s="8"/>
      <c r="H23" s="8"/>
      <c r="I23" s="8">
        <v>2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>
        <v>1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>
        <v>1</v>
      </c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55</v>
      </c>
      <c r="D54" s="12">
        <f t="shared" ref="D54:S54" si="0">SUM(D9:D51)</f>
        <v>76</v>
      </c>
      <c r="E54" s="12">
        <f t="shared" si="0"/>
        <v>4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142</v>
      </c>
      <c r="J54" s="12">
        <f t="shared" si="0"/>
        <v>0</v>
      </c>
      <c r="K54" s="12">
        <f t="shared" si="0"/>
        <v>44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321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52.9</v>
      </c>
      <c r="D55" s="20">
        <f t="shared" ref="D55:S55" si="3">ROUND(D54/$B$6, 1)</f>
        <v>73.099999999999994</v>
      </c>
      <c r="E55" s="20">
        <f t="shared" si="3"/>
        <v>3.8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136.5</v>
      </c>
      <c r="J55" s="20">
        <f t="shared" si="3"/>
        <v>0</v>
      </c>
      <c r="K55" s="20">
        <f t="shared" si="3"/>
        <v>42.3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309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4.78</v>
      </c>
      <c r="D56" s="22">
        <f>ROUND('Calcul surface terriere'!D53, 2)</f>
        <v>8.73</v>
      </c>
      <c r="E56" s="22">
        <f>ROUND('Calcul surface terriere'!E53, 2)</f>
        <v>0.67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15.28</v>
      </c>
      <c r="J56" s="22">
        <f>ROUND('Calcul surface terriere'!J53, 2)</f>
        <v>0</v>
      </c>
      <c r="K56" s="22">
        <f>ROUND('Calcul surface terriere'!K53, 2)</f>
        <v>2.27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31.7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4.59</v>
      </c>
      <c r="D57" s="22">
        <f>ROUND('Calcul surface terriere'!D54, 2)</f>
        <v>8.4</v>
      </c>
      <c r="E57" s="22">
        <f>ROUND('Calcul surface terriere'!E54, 2)</f>
        <v>0.64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14.69</v>
      </c>
      <c r="J57" s="22">
        <f>ROUND('Calcul surface terriere'!J54, 2)</f>
        <v>0</v>
      </c>
      <c r="K57" s="22">
        <f>ROUND('Calcul surface terriere'!K54, 2)</f>
        <v>2.1800000000000002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30.5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15</v>
      </c>
      <c r="D58" s="24">
        <f>ROUND(100 * 'Calcul surface terriere'!D55,0)</f>
        <v>28</v>
      </c>
      <c r="E58" s="24">
        <f>ROUND(100 * 'Calcul surface terriere'!E55,0)</f>
        <v>2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48</v>
      </c>
      <c r="J58" s="24">
        <f>ROUND(100 * 'Calcul surface terriere'!J55,0)</f>
        <v>0</v>
      </c>
      <c r="K58" s="24">
        <f>ROUND(100 * 'Calcul surface terriere'!K55,0)</f>
        <v>7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51</v>
      </c>
      <c r="D59" s="26">
        <f>ROUND('Calcul volume sur pied'!D53, 1)</f>
        <v>98</v>
      </c>
      <c r="E59" s="26">
        <f>ROUND('Calcul volume sur pied'!E53, 1)</f>
        <v>7.8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171.1</v>
      </c>
      <c r="J59" s="26">
        <f>ROUND('Calcul volume sur pied'!J53, 1)</f>
        <v>0</v>
      </c>
      <c r="K59" s="26">
        <f>ROUND('Calcul volume sur pied'!K53, 1)</f>
        <v>21.1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349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49</v>
      </c>
      <c r="D60" s="26">
        <f>ROUND('Calcul volume sur pied'!D54, 1)</f>
        <v>94.2</v>
      </c>
      <c r="E60" s="26">
        <f>ROUND('Calcul volume sur pied'!E54, 1)</f>
        <v>7.5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164.5</v>
      </c>
      <c r="J60" s="26">
        <f>ROUND('Calcul volume sur pied'!J54, 1)</f>
        <v>0</v>
      </c>
      <c r="K60" s="26">
        <f>ROUND('Calcul volume sur pied'!K54, 1)</f>
        <v>20.3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335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15</v>
      </c>
      <c r="D61" s="24">
        <f>ROUND(100 * 'Calcul volume sur pied'!D55, 0)</f>
        <v>28</v>
      </c>
      <c r="E61" s="24">
        <f>ROUND(100 * 'Calcul volume sur pied'!E55, 0)</f>
        <v>2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49</v>
      </c>
      <c r="J61" s="24">
        <f>ROUND(100 * 'Calcul volume sur pied'!J55, 0)</f>
        <v>0</v>
      </c>
      <c r="K61" s="24">
        <f>ROUND(100 * 'Calcul volume sur pied'!K55, 0)</f>
        <v>6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1.04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14.423076923076923</v>
      </c>
      <c r="D11" s="8">
        <f>'Protocole Inventaire'!D11/$B$6</f>
        <v>12.5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39.42307692307692</v>
      </c>
      <c r="J11" s="8">
        <f>'Protocole Inventaire'!J11/$B$6</f>
        <v>0</v>
      </c>
      <c r="K11" s="8">
        <f>'Protocole Inventaire'!K11/$B$6</f>
        <v>20.19230769230769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4.8076923076923075</v>
      </c>
      <c r="D12" s="8">
        <f>'Protocole Inventaire'!D12/$B$6</f>
        <v>6.7307692307692308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18.26923076923077</v>
      </c>
      <c r="J12" s="8">
        <f>'Protocole Inventaire'!J12/$B$6</f>
        <v>0</v>
      </c>
      <c r="K12" s="8">
        <f>'Protocole Inventaire'!K12/$B$6</f>
        <v>5.7692307692307692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8.6538461538461533</v>
      </c>
      <c r="D13" s="8">
        <f>'Protocole Inventaire'!D13/$B$6</f>
        <v>6.7307692307692308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7.6923076923076916</v>
      </c>
      <c r="J13" s="8">
        <f>'Protocole Inventaire'!J13/$B$6</f>
        <v>0</v>
      </c>
      <c r="K13" s="8">
        <f>'Protocole Inventaire'!K13/$B$6</f>
        <v>7.6923076923076916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5.7692307692307692</v>
      </c>
      <c r="D14" s="8">
        <f>'Protocole Inventaire'!D14/$B$6</f>
        <v>10.576923076923077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8.6538461538461533</v>
      </c>
      <c r="J14" s="8">
        <f>'Protocole Inventaire'!J14/$B$6</f>
        <v>0</v>
      </c>
      <c r="K14" s="8">
        <f>'Protocole Inventaire'!K14/$B$6</f>
        <v>3.8461538461538458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4.8076923076923075</v>
      </c>
      <c r="D15" s="8">
        <f>'Protocole Inventaire'!D15/$B$6</f>
        <v>5.7692307692307692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8.6538461538461533</v>
      </c>
      <c r="J15" s="8">
        <f>'Protocole Inventaire'!J15/$B$6</f>
        <v>0</v>
      </c>
      <c r="K15" s="8">
        <f>'Protocole Inventaire'!K15/$B$6</f>
        <v>0.96153846153846145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2.8846153846153846</v>
      </c>
      <c r="D16" s="8">
        <f>'Protocole Inventaire'!D16/$B$6</f>
        <v>4.8076923076923075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9.615384615384615</v>
      </c>
      <c r="J16" s="8">
        <f>'Protocole Inventaire'!J16/$B$6</f>
        <v>0</v>
      </c>
      <c r="K16" s="8">
        <f>'Protocole Inventaire'!K16/$B$6</f>
        <v>0.96153846153846145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3.8461538461538458</v>
      </c>
      <c r="D17" s="8">
        <f>'Protocole Inventaire'!D17/$B$6</f>
        <v>3.8461538461538458</v>
      </c>
      <c r="E17" s="8">
        <f>'Protocole Inventaire'!E17/$B$6</f>
        <v>0.96153846153846145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4.8076923076923075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1.9230769230769229</v>
      </c>
      <c r="D18" s="8">
        <f>'Protocole Inventaire'!D18/$B$6</f>
        <v>8.6538461538461533</v>
      </c>
      <c r="E18" s="8">
        <f>'Protocole Inventaire'!E18/$B$6</f>
        <v>1.9230769230769229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5.7692307692307692</v>
      </c>
      <c r="J18" s="8">
        <f>'Protocole Inventaire'!J18/$B$6</f>
        <v>0</v>
      </c>
      <c r="K18" s="8">
        <f>'Protocole Inventaire'!K18/$B$6</f>
        <v>1.9230769230769229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2.8846153846153846</v>
      </c>
      <c r="D19" s="8">
        <f>'Protocole Inventaire'!D19/$B$6</f>
        <v>1.9230769230769229</v>
      </c>
      <c r="E19" s="8">
        <f>'Protocole Inventaire'!E19/$B$6</f>
        <v>0.96153846153846145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7.6923076923076916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4.8076923076923075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9.615384615384615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1.9230769230769229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6.7307692307692308</v>
      </c>
      <c r="J21" s="8">
        <f>'Protocole Inventaire'!J21/$B$6</f>
        <v>0</v>
      </c>
      <c r="K21" s="8">
        <f>'Protocole Inventaire'!K21/$B$6</f>
        <v>0.96153846153846145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1.9230769230769229</v>
      </c>
      <c r="D22" s="8">
        <f>'Protocole Inventaire'!D22/$B$6</f>
        <v>1.9230769230769229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7.6923076923076916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0.96153846153846145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1.9230769230769229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0.96153846153846145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0.96153846153846145</v>
      </c>
      <c r="D25" s="8">
        <f>'Protocole Inventaire'!D25/$B$6</f>
        <v>0.96153846153846145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1.04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0.38170350741115988</v>
      </c>
      <c r="D11" s="8">
        <f>'Protocole Inventaire'!D11*($A11/200)^2*PI()</f>
        <v>0.33080970642300517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1.0433229202571703</v>
      </c>
      <c r="J11" s="8">
        <f>'Protocole Inventaire'!J11*($A11/200)^2*PI()</f>
        <v>0</v>
      </c>
      <c r="K11" s="8">
        <f>'Protocole Inventaire'!K11*($A11/200)^2*PI()</f>
        <v>0.53438491037562386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0.19006635554218249</v>
      </c>
      <c r="D12" s="8">
        <f>'Protocole Inventaire'!D12*($A12/200)^2*PI()</f>
        <v>0.26609289775905548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0.72225215106029339</v>
      </c>
      <c r="J12" s="8">
        <f>'Protocole Inventaire'!J12*($A12/200)^2*PI()</f>
        <v>0</v>
      </c>
      <c r="K12" s="8">
        <f>'Protocole Inventaire'!K12*($A12/200)^2*PI()</f>
        <v>0.22807962665061898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0.4778362426110076</v>
      </c>
      <c r="D13" s="8">
        <f>'Protocole Inventaire'!D13*($A13/200)^2*PI()</f>
        <v>0.3716504109196726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0.4247433267653401</v>
      </c>
      <c r="J13" s="8">
        <f>'Protocole Inventaire'!J13*($A13/200)^2*PI()</f>
        <v>0</v>
      </c>
      <c r="K13" s="8">
        <f>'Protocole Inventaire'!K13*($A13/200)^2*PI()</f>
        <v>0.4247433267653401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0.42411500823462212</v>
      </c>
      <c r="D14" s="8">
        <f>'Protocole Inventaire'!D14*($A14/200)^2*PI()</f>
        <v>0.77754418176347384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0.63617251235193306</v>
      </c>
      <c r="J14" s="8">
        <f>'Protocole Inventaire'!J14*($A14/200)^2*PI()</f>
        <v>0</v>
      </c>
      <c r="K14" s="8">
        <f>'Protocole Inventaire'!K14*($A14/200)^2*PI()</f>
        <v>0.28274333882308139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0.45396013844372518</v>
      </c>
      <c r="D15" s="8">
        <f>'Protocole Inventaire'!D15*($A15/200)^2*PI()</f>
        <v>0.54475216613247024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0.8171282491987053</v>
      </c>
      <c r="J15" s="8">
        <f>'Protocole Inventaire'!J15*($A15/200)^2*PI()</f>
        <v>0</v>
      </c>
      <c r="K15" s="8">
        <f>'Protocole Inventaire'!K15*($A15/200)^2*PI()</f>
        <v>9.0792027688745044E-2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0.34023448438377463</v>
      </c>
      <c r="D16" s="8">
        <f>'Protocole Inventaire'!D16*($A16/200)^2*PI()</f>
        <v>0.56705747397295769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1.1341149479459154</v>
      </c>
      <c r="J16" s="8">
        <f>'Protocole Inventaire'!J16*($A16/200)^2*PI()</f>
        <v>0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0.55417694409323948</v>
      </c>
      <c r="D17" s="8">
        <f>'Protocole Inventaire'!D17*($A17/200)^2*PI()</f>
        <v>0.55417694409323948</v>
      </c>
      <c r="E17" s="8">
        <f>'Protocole Inventaire'!E17*($A17/200)^2*PI()</f>
        <v>0.13854423602330987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0.69272118011654926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0.33238050274980013</v>
      </c>
      <c r="D18" s="8">
        <f>'Protocole Inventaire'!D18*($A18/200)^2*PI()</f>
        <v>1.4957122623741006</v>
      </c>
      <c r="E18" s="8">
        <f>'Protocole Inventaire'!E18*($A18/200)^2*PI()</f>
        <v>0.33238050274980013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0.9971415082494004</v>
      </c>
      <c r="J18" s="8">
        <f>'Protocole Inventaire'!J18*($A18/200)^2*PI()</f>
        <v>0</v>
      </c>
      <c r="K18" s="8">
        <f>'Protocole Inventaire'!K18*($A18/200)^2*PI()</f>
        <v>0.33238050274980013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0.58904862254808621</v>
      </c>
      <c r="D19" s="8">
        <f>'Protocole Inventaire'!D19*($A19/200)^2*PI()</f>
        <v>0.39269908169872414</v>
      </c>
      <c r="E19" s="8">
        <f>'Protocole Inventaire'!E19*($A19/200)^2*PI()</f>
        <v>0.19634954084936207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1.5707963267948966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1.1451105222334796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2.2902210444669593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0.52841588433380315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1.8494555951683112</v>
      </c>
      <c r="J21" s="8">
        <f>'Protocole Inventaire'!J21*($A21/200)^2*PI()</f>
        <v>0</v>
      </c>
      <c r="K21" s="8">
        <f>'Protocole Inventaire'!K21*($A21/200)^2*PI()</f>
        <v>0.26420794216690158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0.60381410801995827</v>
      </c>
      <c r="D22" s="8">
        <f>'Protocole Inventaire'!D22*($A22/200)^2*PI()</f>
        <v>0.60381410801995827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2.4152564320798331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0.68423887995185706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0.38484510006474959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0.43008403427644265</v>
      </c>
      <c r="D25" s="8">
        <f>'Protocole Inventaire'!D25*($A25/200)^2*PI()</f>
        <v>0.43008403427644265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4.777419948313999</v>
      </c>
      <c r="D53">
        <f t="shared" ref="D53:S53" si="0">SUM(D9:D51)</f>
        <v>8.7348842140410596</v>
      </c>
      <c r="E53">
        <f t="shared" si="0"/>
        <v>0.6672742796224721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15.277565074407164</v>
      </c>
      <c r="J53">
        <f t="shared" si="0"/>
        <v>0</v>
      </c>
      <c r="K53">
        <f t="shared" si="0"/>
        <v>2.2707431700147027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31.727886686399398</v>
      </c>
    </row>
    <row r="54" spans="1:20" x14ac:dyDescent="0.25">
      <c r="A54" t="s">
        <v>49</v>
      </c>
      <c r="B54" t="s">
        <v>30</v>
      </c>
      <c r="C54">
        <f>C53/$B$6</f>
        <v>4.593673027224999</v>
      </c>
      <c r="D54">
        <f t="shared" ref="D54:S54" si="1">D53/$B$6</f>
        <v>8.3989271288856333</v>
      </c>
      <c r="E54">
        <f t="shared" si="1"/>
        <v>0.64160988425237697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14.689966417699196</v>
      </c>
      <c r="J54">
        <f t="shared" si="1"/>
        <v>0</v>
      </c>
      <c r="K54">
        <f t="shared" si="1"/>
        <v>2.1834068942449063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30.507583352307112</v>
      </c>
    </row>
    <row r="55" spans="1:20" x14ac:dyDescent="0.25">
      <c r="A55" t="s">
        <v>49</v>
      </c>
      <c r="B55" t="s">
        <v>50</v>
      </c>
      <c r="C55">
        <f>C54/$T54</f>
        <v>0.1505747923123385</v>
      </c>
      <c r="D55">
        <f t="shared" ref="D55:S55" si="2">D54/$T54</f>
        <v>0.27530620934124139</v>
      </c>
      <c r="E55">
        <f t="shared" si="2"/>
        <v>2.103116057548543E-2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0.48151852108561982</v>
      </c>
      <c r="J55">
        <f t="shared" si="2"/>
        <v>0</v>
      </c>
      <c r="K55">
        <f t="shared" si="2"/>
        <v>7.1569316685314827E-2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1.04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2.6999999999999997</v>
      </c>
      <c r="D11" s="8">
        <f>'Protocole Inventaire'!D11*$B11</f>
        <v>2.34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7.38</v>
      </c>
      <c r="J11" s="8">
        <f>'Protocole Inventaire'!J11*$B11</f>
        <v>0</v>
      </c>
      <c r="K11" s="8">
        <f>'Protocole Inventaire'!K11*$B11</f>
        <v>3.78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1.45</v>
      </c>
      <c r="D12" s="8">
        <f>'Protocole Inventaire'!D12*$B12</f>
        <v>2.0299999999999998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5.51</v>
      </c>
      <c r="J12" s="8">
        <f>'Protocole Inventaire'!J12*$B12</f>
        <v>0</v>
      </c>
      <c r="K12" s="8">
        <f>'Protocole Inventaire'!K12*$B12</f>
        <v>1.7399999999999998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4.1400000000000006</v>
      </c>
      <c r="D13" s="8">
        <f>'Protocole Inventaire'!D13*$B13</f>
        <v>3.22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3.68</v>
      </c>
      <c r="J13" s="8">
        <f>'Protocole Inventaire'!J13*$B13</f>
        <v>0</v>
      </c>
      <c r="K13" s="8">
        <f>'Protocole Inventaire'!K13*$B13</f>
        <v>3.68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4.0200000000000005</v>
      </c>
      <c r="D14" s="8">
        <f>'Protocole Inventaire'!D14*$B14</f>
        <v>7.37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6.03</v>
      </c>
      <c r="J14" s="8">
        <f>'Protocole Inventaire'!J14*$B14</f>
        <v>0</v>
      </c>
      <c r="K14" s="8">
        <f>'Protocole Inventaire'!K14*$B14</f>
        <v>2.68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4.6000000000000005</v>
      </c>
      <c r="D15" s="8">
        <f>'Protocole Inventaire'!D15*$B15</f>
        <v>5.5200000000000005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8.2800000000000011</v>
      </c>
      <c r="J15" s="8">
        <f>'Protocole Inventaire'!J15*$B15</f>
        <v>0</v>
      </c>
      <c r="K15" s="8">
        <f>'Protocole Inventaire'!K15*$B15</f>
        <v>0.92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3.63</v>
      </c>
      <c r="D16" s="8">
        <f>'Protocole Inventaire'!D16*$B16</f>
        <v>6.05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12.1</v>
      </c>
      <c r="J16" s="8">
        <f>'Protocole Inventaire'!J16*$B16</f>
        <v>0</v>
      </c>
      <c r="K16" s="8">
        <f>'Protocole Inventaire'!K16*$B16</f>
        <v>1.21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6.24</v>
      </c>
      <c r="D17" s="8">
        <f>'Protocole Inventaire'!D17*$B17</f>
        <v>6.24</v>
      </c>
      <c r="E17" s="8">
        <f>'Protocole Inventaire'!E17*$B17</f>
        <v>1.56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7.8000000000000007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3.86</v>
      </c>
      <c r="D18" s="8">
        <f>'Protocole Inventaire'!D18*$B18</f>
        <v>17.37</v>
      </c>
      <c r="E18" s="8">
        <f>'Protocole Inventaire'!E18*$B18</f>
        <v>3.86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11.58</v>
      </c>
      <c r="J18" s="8">
        <f>'Protocole Inventaire'!J18*$B18</f>
        <v>0</v>
      </c>
      <c r="K18" s="8">
        <f>'Protocole Inventaire'!K18*$B18</f>
        <v>3.86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7.0500000000000007</v>
      </c>
      <c r="D19" s="8">
        <f>'Protocole Inventaire'!D19*$B19</f>
        <v>4.7</v>
      </c>
      <c r="E19" s="8">
        <f>'Protocole Inventaire'!E19*$B19</f>
        <v>2.35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18.8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13.95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27.9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6.54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22.89</v>
      </c>
      <c r="J21" s="8">
        <f>'Protocole Inventaire'!J21*$B21</f>
        <v>0</v>
      </c>
      <c r="K21" s="8">
        <f>'Protocole Inventaire'!K21*$B21</f>
        <v>3.27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7.6</v>
      </c>
      <c r="D22" s="8">
        <f>'Protocole Inventaire'!D22*$B22</f>
        <v>7.6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30.4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4.37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8.74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4.99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5.66</v>
      </c>
      <c r="D25" s="8">
        <f>'Protocole Inventaire'!D25*$B25</f>
        <v>5.66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50.95</v>
      </c>
      <c r="D53">
        <f t="shared" ref="D53:S53" si="0">SUM(D9:D51)</f>
        <v>97.95</v>
      </c>
      <c r="E53">
        <f t="shared" si="0"/>
        <v>7.77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171.09</v>
      </c>
      <c r="J53">
        <f t="shared" si="0"/>
        <v>0</v>
      </c>
      <c r="K53">
        <f t="shared" si="0"/>
        <v>21.139999999999997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348.9</v>
      </c>
    </row>
    <row r="54" spans="1:20" x14ac:dyDescent="0.25">
      <c r="A54" t="s">
        <v>53</v>
      </c>
      <c r="B54" t="s">
        <v>30</v>
      </c>
      <c r="C54">
        <f>C53/$B$6</f>
        <v>48.990384615384613</v>
      </c>
      <c r="D54">
        <f t="shared" ref="D54:S54" si="1">D53/$B$6</f>
        <v>94.182692307692307</v>
      </c>
      <c r="E54">
        <f t="shared" si="1"/>
        <v>7.4711538461538458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164.50961538461539</v>
      </c>
      <c r="J54">
        <f t="shared" si="1"/>
        <v>0</v>
      </c>
      <c r="K54">
        <f t="shared" si="1"/>
        <v>20.326923076923073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335.48076923076923</v>
      </c>
    </row>
    <row r="55" spans="1:20" x14ac:dyDescent="0.25">
      <c r="A55" t="s">
        <v>53</v>
      </c>
      <c r="B55" t="s">
        <v>50</v>
      </c>
      <c r="C55">
        <f>C54/$T54</f>
        <v>0.14603038119805101</v>
      </c>
      <c r="D55">
        <f t="shared" ref="D55:S55" si="2">D54/$T54</f>
        <v>0.28073946689595874</v>
      </c>
      <c r="E55">
        <f t="shared" si="2"/>
        <v>2.2269991401547722E-2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0.49036973344797935</v>
      </c>
      <c r="J55">
        <f t="shared" si="2"/>
        <v>0</v>
      </c>
      <c r="K55">
        <f t="shared" si="2"/>
        <v>6.0590427056463163E-2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2025-07-17T06:44:05Z</dcterms:modified>
</cp:coreProperties>
</file>