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9zx\Downloads\"/>
    </mc:Choice>
  </mc:AlternateContent>
  <xr:revisionPtr revIDLastSave="0" documentId="13_ncr:1_{49044EFD-6F4F-4A6C-BC2F-386404826EFE}" xr6:coauthVersionLast="47" xr6:coauthVersionMax="47" xr10:uidLastSave="{00000000-0000-0000-0000-000000000000}"/>
  <bookViews>
    <workbookView xWindow="-28920" yWindow="-120" windowWidth="29040" windowHeight="158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6" l="1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6" i="5" l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J31" i="6" l="1"/>
  <c r="R31" i="6"/>
  <c r="Q31" i="6"/>
  <c r="C31" i="6"/>
  <c r="K31" i="6"/>
  <c r="S31" i="6"/>
  <c r="H31" i="6"/>
  <c r="D31" i="6"/>
  <c r="L31" i="6"/>
  <c r="E31" i="6"/>
  <c r="M31" i="6"/>
  <c r="P31" i="6"/>
  <c r="F31" i="6"/>
  <c r="N31" i="6"/>
  <c r="I31" i="6"/>
  <c r="G31" i="6"/>
  <c r="O31" i="6"/>
  <c r="F35" i="6"/>
  <c r="N35" i="6"/>
  <c r="M35" i="6"/>
  <c r="G35" i="6"/>
  <c r="O35" i="6"/>
  <c r="H35" i="6"/>
  <c r="P35" i="6"/>
  <c r="D35" i="6"/>
  <c r="I35" i="6"/>
  <c r="Q35" i="6"/>
  <c r="L35" i="6"/>
  <c r="E35" i="6"/>
  <c r="J35" i="6"/>
  <c r="R35" i="6"/>
  <c r="C35" i="6"/>
  <c r="K35" i="6"/>
  <c r="S35" i="6"/>
  <c r="I32" i="6"/>
  <c r="Q32" i="6"/>
  <c r="O32" i="6"/>
  <c r="J32" i="6"/>
  <c r="R32" i="6"/>
  <c r="C32" i="6"/>
  <c r="K32" i="6"/>
  <c r="S32" i="6"/>
  <c r="G32" i="6"/>
  <c r="H32" i="6"/>
  <c r="D32" i="6"/>
  <c r="L32" i="6"/>
  <c r="E32" i="6"/>
  <c r="M32" i="6"/>
  <c r="F32" i="6"/>
  <c r="N32" i="6"/>
  <c r="P32" i="6"/>
  <c r="H33" i="6"/>
  <c r="P33" i="6"/>
  <c r="N33" i="6"/>
  <c r="I33" i="6"/>
  <c r="Q33" i="6"/>
  <c r="G33" i="6"/>
  <c r="J33" i="6"/>
  <c r="R33" i="6"/>
  <c r="C33" i="6"/>
  <c r="K33" i="6"/>
  <c r="S33" i="6"/>
  <c r="D33" i="6"/>
  <c r="L33" i="6"/>
  <c r="F33" i="6"/>
  <c r="E33" i="6"/>
  <c r="M33" i="6"/>
  <c r="O33" i="6"/>
  <c r="C30" i="6"/>
  <c r="K30" i="6"/>
  <c r="S30" i="6"/>
  <c r="D30" i="6"/>
  <c r="L30" i="6"/>
  <c r="J30" i="6"/>
  <c r="E30" i="6"/>
  <c r="M30" i="6"/>
  <c r="F30" i="6"/>
  <c r="N30" i="6"/>
  <c r="R30" i="6"/>
  <c r="G30" i="6"/>
  <c r="O30" i="6"/>
  <c r="Q30" i="6"/>
  <c r="H30" i="6"/>
  <c r="P30" i="6"/>
  <c r="I30" i="6"/>
  <c r="G34" i="6"/>
  <c r="O34" i="6"/>
  <c r="H34" i="6"/>
  <c r="P34" i="6"/>
  <c r="E34" i="6"/>
  <c r="I34" i="6"/>
  <c r="Q34" i="6"/>
  <c r="F34" i="6"/>
  <c r="J34" i="6"/>
  <c r="R34" i="6"/>
  <c r="C34" i="6"/>
  <c r="K34" i="6"/>
  <c r="S34" i="6"/>
  <c r="N34" i="6"/>
  <c r="D34" i="6"/>
  <c r="L34" i="6"/>
  <c r="M34" i="6"/>
  <c r="C30" i="5"/>
  <c r="K30" i="5"/>
  <c r="S30" i="5"/>
  <c r="D30" i="5"/>
  <c r="L30" i="5"/>
  <c r="E30" i="5"/>
  <c r="M30" i="5"/>
  <c r="F30" i="5"/>
  <c r="N30" i="5"/>
  <c r="G30" i="5"/>
  <c r="H30" i="5"/>
  <c r="I30" i="5"/>
  <c r="Q30" i="5"/>
  <c r="J30" i="5"/>
  <c r="R30" i="5"/>
  <c r="O30" i="5"/>
  <c r="P30" i="5"/>
  <c r="I32" i="5"/>
  <c r="Q32" i="5"/>
  <c r="E32" i="5"/>
  <c r="J32" i="5"/>
  <c r="R32" i="5"/>
  <c r="N32" i="5"/>
  <c r="C32" i="5"/>
  <c r="K32" i="5"/>
  <c r="S32" i="5"/>
  <c r="D32" i="5"/>
  <c r="L32" i="5"/>
  <c r="G32" i="5"/>
  <c r="O32" i="5"/>
  <c r="M32" i="5"/>
  <c r="F32" i="5"/>
  <c r="H32" i="5"/>
  <c r="P32" i="5"/>
  <c r="H33" i="5"/>
  <c r="P33" i="5"/>
  <c r="I33" i="5"/>
  <c r="Q33" i="5"/>
  <c r="L33" i="5"/>
  <c r="J33" i="5"/>
  <c r="R33" i="5"/>
  <c r="M33" i="5"/>
  <c r="C33" i="5"/>
  <c r="K33" i="5"/>
  <c r="S33" i="5"/>
  <c r="F33" i="5"/>
  <c r="N33" i="5"/>
  <c r="E33" i="5"/>
  <c r="G33" i="5"/>
  <c r="O33" i="5"/>
  <c r="D33" i="5"/>
  <c r="G34" i="5"/>
  <c r="O34" i="5"/>
  <c r="H34" i="5"/>
  <c r="P34" i="5"/>
  <c r="L34" i="5"/>
  <c r="I34" i="5"/>
  <c r="Q34" i="5"/>
  <c r="K34" i="5"/>
  <c r="J34" i="5"/>
  <c r="R34" i="5"/>
  <c r="C34" i="5"/>
  <c r="D34" i="5"/>
  <c r="E34" i="5"/>
  <c r="M34" i="5"/>
  <c r="S34" i="5"/>
  <c r="F34" i="5"/>
  <c r="N34" i="5"/>
  <c r="J31" i="5"/>
  <c r="R31" i="5"/>
  <c r="G31" i="5"/>
  <c r="C31" i="5"/>
  <c r="K31" i="5"/>
  <c r="S31" i="5"/>
  <c r="F31" i="5"/>
  <c r="D31" i="5"/>
  <c r="L31" i="5"/>
  <c r="N31" i="5"/>
  <c r="O31" i="5"/>
  <c r="E31" i="5"/>
  <c r="M31" i="5"/>
  <c r="H31" i="5"/>
  <c r="P31" i="5"/>
  <c r="I31" i="5"/>
  <c r="Q31" i="5"/>
  <c r="F35" i="5"/>
  <c r="N35" i="5"/>
  <c r="J35" i="5"/>
  <c r="K35" i="5"/>
  <c r="G35" i="5"/>
  <c r="O35" i="5"/>
  <c r="R35" i="5"/>
  <c r="H35" i="5"/>
  <c r="P35" i="5"/>
  <c r="S35" i="5"/>
  <c r="I35" i="5"/>
  <c r="Q35" i="5"/>
  <c r="D35" i="5"/>
  <c r="L35" i="5"/>
  <c r="E35" i="5"/>
  <c r="M35" i="5"/>
  <c r="C35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<sst xmlns="http://schemas.openxmlformats.org/spreadsheetml/2006/main" count="155" uniqueCount="52">
  <si>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</si>
  <si>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</si>
  <si>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</si>
  <si>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</si>
  <si>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</si>
  <si>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</si>
  <si>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</si>
  <si>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</si>
  <si>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</si>
  <si>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</si>
  <si>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</si>
  <si>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</si>
  <si>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</si>
  <si>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</si>
  <si>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</si>
  <si>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</si>
  <si>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</si>
  <si>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</si>
  <si>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</si>
  <si>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</si>
  <si>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</si>
  <si>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</si>
  <si>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</si>
  <si>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</si>
  <si>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</si>
  <si>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</si>
  <si>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</si>
  <si>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</si>
  <si>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</si>
  <si>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</si>
  <si>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</si>
  <si>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</si>
  <si>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</si>
  <si>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</si>
  <si>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</si>
  <si>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</si>
  <si>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</si>
  <si>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</si>
  <si>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</si>
  <si>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</si>
  <si>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</si>
  <si>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</si>
  <si>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</si>
  <si>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</si>
  <si>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</si>
  <si>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</si>
  <si>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</si>
  <si>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</si>
  <si>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</si>
  <si>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</si>
  <si>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Ph. Mösch</t>
  </si>
  <si>
    <t>Be6 Sangerebäänli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</si>
</sst>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4" workbookViewId="0">
      <selection activeCell="R19" sqref="R19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40373</v>
      </c>
    </row>
    <row r="5" spans="1:19" x14ac:dyDescent="0.25">
      <c r="A5" s="13" t="s">
        <v>17</v>
      </c>
      <c r="B5" s="10" t="s">
        <v>50</v>
      </c>
    </row>
    <row r="6" spans="1:19" x14ac:dyDescent="0.25">
      <c r="A6" s="13" t="s">
        <v>18</v>
      </c>
      <c r="B6" s="6">
        <v>1.58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90</v>
      </c>
      <c r="D11" s="8">
        <v>13</v>
      </c>
      <c r="E11" s="8"/>
      <c r="F11" s="8"/>
      <c r="G11" s="8"/>
      <c r="H11" s="8"/>
      <c r="I11" s="8"/>
      <c r="J11" s="8"/>
      <c r="K11" s="8">
        <v>9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0.4</v>
      </c>
      <c r="C12" s="8">
        <v>79</v>
      </c>
      <c r="D12" s="8">
        <v>4</v>
      </c>
      <c r="E12" s="8"/>
      <c r="F12" s="8"/>
      <c r="G12" s="8"/>
      <c r="H12" s="8"/>
      <c r="I12" s="8"/>
      <c r="J12" s="8"/>
      <c r="K12" s="8">
        <v>2</v>
      </c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0.6</v>
      </c>
      <c r="C13" s="8">
        <v>50</v>
      </c>
      <c r="D13" s="8">
        <v>12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0.8</v>
      </c>
      <c r="C14" s="8">
        <v>36</v>
      </c>
      <c r="D14" s="8">
        <v>10</v>
      </c>
      <c r="E14" s="8"/>
      <c r="F14" s="8"/>
      <c r="G14" s="8"/>
      <c r="H14" s="8"/>
      <c r="I14" s="8"/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1.1000000000000001</v>
      </c>
      <c r="C15" s="8">
        <v>23</v>
      </c>
      <c r="D15" s="8">
        <v>2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1.4</v>
      </c>
      <c r="C16" s="8">
        <v>8</v>
      </c>
      <c r="D16" s="8">
        <v>11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1.8</v>
      </c>
      <c r="C17" s="8">
        <v>14</v>
      </c>
      <c r="D17" s="8">
        <v>7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2.2000000000000002</v>
      </c>
      <c r="C18" s="8">
        <v>14</v>
      </c>
      <c r="D18" s="8">
        <v>3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2.7</v>
      </c>
      <c r="C19" s="8">
        <v>17</v>
      </c>
      <c r="D19" s="8">
        <v>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3.2</v>
      </c>
      <c r="C20" s="8">
        <v>11</v>
      </c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3.8</v>
      </c>
      <c r="C21" s="8">
        <v>5</v>
      </c>
      <c r="D21" s="8">
        <v>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4.4000000000000004</v>
      </c>
      <c r="C22" s="8">
        <v>8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5</v>
      </c>
      <c r="C23" s="8">
        <v>2</v>
      </c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5.7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6.4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7.1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7.9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8.6999999999999993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9.6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10.5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11.4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12.3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13.3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14.2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>
        <v>114</v>
      </c>
      <c r="B35" s="8">
        <v>15.3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357</v>
      </c>
      <c r="D54" s="12">
        <f t="shared" ref="D54:S54" si="0">SUM(D9:D51)</f>
        <v>77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12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447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225.9</v>
      </c>
      <c r="D55" s="20">
        <f t="shared" ref="D55:S55" si="3">ROUND(D54/$B$6, 1)</f>
        <v>48.7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7.6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0.6</v>
      </c>
      <c r="T55" s="21">
        <f>ROUND(SUM(C55:S55),0)</f>
        <v>283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28.03</v>
      </c>
      <c r="D56" s="22">
        <f>ROUND('Berechnungen Grundflaeche'!D53, 2)</f>
        <v>8.85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0.38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0.04</v>
      </c>
      <c r="T56" s="23">
        <f>ROUND('Berechnungen Grundflaeche'!T53,1)</f>
        <v>37.299999999999997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17.739999999999998</v>
      </c>
      <c r="D57" s="22">
        <f>ROUND('Berechnungen Grundflaeche'!D54, 2)</f>
        <v>5.6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</v>
      </c>
      <c r="J57" s="22">
        <f>ROUND('Berechnungen Grundflaeche'!J54, 2)</f>
        <v>0</v>
      </c>
      <c r="K57" s="22">
        <f>ROUND('Berechnungen Grundflaeche'!K54, 2)</f>
        <v>0.24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0.02</v>
      </c>
      <c r="T57" s="23">
        <f>ROUND('Berechnungen Grundflaeche'!T54, 1)</f>
        <v>23.6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75</v>
      </c>
      <c r="D58" s="24">
        <f>ROUND(100 * 'Berechnungen Grundflaeche'!D55,0)</f>
        <v>24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1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346.2</v>
      </c>
      <c r="D59" s="26">
        <f>ROUND('Berechnungen Vorrat'!D53, 1)</f>
        <v>115.4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3.4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0.4</v>
      </c>
      <c r="T59" s="27">
        <f>ROUND('Berechnungen Vorrat'!T53, 0)</f>
        <v>465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219.1</v>
      </c>
      <c r="D60" s="26">
        <f>ROUND('Berechnungen Vorrat'!D54, 1)</f>
        <v>73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2.2000000000000002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0.3</v>
      </c>
      <c r="T60" s="27">
        <f>ROUND('Berechnungen Vorrat'!T54, 0)</f>
        <v>295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74</v>
      </c>
      <c r="D61" s="24">
        <f>ROUND(100 * 'Berechnungen Vorrat'!D55, 0)</f>
        <v>25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1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56.962025316455694</v>
      </c>
      <c r="D11" s="8">
        <f>Kluppierungsprotokoll!D11/$B$6</f>
        <v>8.2278481012658222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5.6962025316455698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Kluppierungsprotokoll!C12/$B$6</f>
        <v>50</v>
      </c>
      <c r="D12" s="8">
        <f>Kluppierungsprotokoll!D12/$B$6</f>
        <v>2.5316455696202529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1.2658227848101264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0.63291139240506322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Kluppierungsprotokoll!C13/$B$6</f>
        <v>31.645569620253163</v>
      </c>
      <c r="D13" s="8">
        <f>Kluppierungsprotokoll!D13/$B$6</f>
        <v>7.5949367088607591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Kluppierungsprotokoll!C14/$B$6</f>
        <v>22.784810126582279</v>
      </c>
      <c r="D14" s="8">
        <f>Kluppierungsprotokoll!D14/$B$6</f>
        <v>6.3291139240506329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0.63291139240506322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Kluppierungsprotokoll!C15/$B$6</f>
        <v>14.556962025316455</v>
      </c>
      <c r="D15" s="8">
        <f>Kluppierungsprotokoll!D15/$B$6</f>
        <v>1.2658227848101264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Kluppierungsprotokoll!C16/$B$6</f>
        <v>5.0632911392405058</v>
      </c>
      <c r="D16" s="8">
        <f>Kluppierungsprotokoll!D16/$B$6</f>
        <v>6.962025316455696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Kluppierungsprotokoll!C17/$B$6</f>
        <v>8.8607594936708853</v>
      </c>
      <c r="D17" s="8">
        <f>Kluppierungsprotokoll!D17/$B$6</f>
        <v>4.4303797468354427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Kluppierungsprotokoll!C18/$B$6</f>
        <v>8.8607594936708853</v>
      </c>
      <c r="D18" s="8">
        <f>Kluppierungsprotokoll!D18/$B$6</f>
        <v>1.8987341772151898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Kluppierungsprotokoll!C19/$B$6</f>
        <v>10.759493670886075</v>
      </c>
      <c r="D19" s="8">
        <f>Kluppierungsprotokoll!D19/$B$6</f>
        <v>4.4303797468354427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Kluppierungsprotokoll!C20/$B$6</f>
        <v>6.962025316455696</v>
      </c>
      <c r="D20" s="8">
        <f>Kluppierungsprotokoll!D20/$B$6</f>
        <v>0.63291139240506322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Kluppierungsprotokoll!C21/$B$6</f>
        <v>3.1645569620253164</v>
      </c>
      <c r="D21" s="8">
        <f>Kluppierungsprotokoll!D21/$B$6</f>
        <v>1.8987341772151898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Kluppierungsprotokoll!C22/$B$6</f>
        <v>5.0632911392405058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Kluppierungsprotokoll!C23/$B$6</f>
        <v>1.2658227848101264</v>
      </c>
      <c r="D23" s="8">
        <f>Kluppierungsprotokoll!D23/$B$6</f>
        <v>0.63291139240506322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Kluppierungsprotokoll!C24/$B$6</f>
        <v>0</v>
      </c>
      <c r="D24" s="8">
        <f>Kluppierungsprotokoll!D24/$B$6</f>
        <v>0.63291139240506322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7.1</v>
      </c>
      <c r="C26" s="8">
        <f>Kluppierungsprotokoll!C26/$B$6</f>
        <v>0</v>
      </c>
      <c r="D26" s="8">
        <f>Kluppierungsprotokoll!D26/$B$6</f>
        <v>0.63291139240506322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7.9</v>
      </c>
      <c r="C27" s="8">
        <f>Kluppierungsprotokoll!C27/$B$6</f>
        <v>0</v>
      </c>
      <c r="D27" s="8">
        <f>Kluppierungsprotokoll!D27/$B$6</f>
        <v>0.63291139240506322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8.6999999999999993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9.6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10.5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11.4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102</v>
      </c>
      <c r="B32" s="8">
        <f>Kluppierungsprotokoll!B32</f>
        <v>12.3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106</v>
      </c>
      <c r="B33" s="8">
        <f>Kluppierungsprotokoll!B33</f>
        <v>13.3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110</v>
      </c>
      <c r="B34" s="8">
        <f>Kluppierungsprotokoll!B34</f>
        <v>14.2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114</v>
      </c>
      <c r="B35" s="8">
        <f>Kluppierungsprotokoll!B35</f>
        <v>15.3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2.2902210444669593</v>
      </c>
      <c r="D11" s="8">
        <f>Kluppierungsprotokoll!D11*($A11/200)^2*PI()</f>
        <v>0.33080970642300517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0.22902210444669591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Kluppierungsprotokoll!C12*($A12/200)^2*PI()</f>
        <v>3.0030484175664833</v>
      </c>
      <c r="D12" s="8">
        <f>Kluppierungsprotokoll!D12*($A12/200)^2*PI()</f>
        <v>0.15205308443374599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7.6026542216872994E-2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3.8013271108436497E-2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Kluppierungsprotokoll!C13*($A13/200)^2*PI()</f>
        <v>2.6546457922833753</v>
      </c>
      <c r="D13" s="8">
        <f>Kluppierungsprotokoll!D13*($A13/200)^2*PI()</f>
        <v>0.63711499014801021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Kluppierungsprotokoll!C14*($A14/200)^2*PI()</f>
        <v>2.5446900494077322</v>
      </c>
      <c r="D14" s="8">
        <f>Kluppierungsprotokoll!D14*($A14/200)^2*PI()</f>
        <v>0.70685834705770334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7.0685834705770348E-2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Kluppierungsprotokoll!C15*($A15/200)^2*PI()</f>
        <v>2.0882166368411359</v>
      </c>
      <c r="D15" s="8">
        <f>Kluppierungsprotokoll!D15*($A15/200)^2*PI()</f>
        <v>0.18158405537749009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Kluppierungsprotokoll!C16*($A16/200)^2*PI()</f>
        <v>0.90729195835673226</v>
      </c>
      <c r="D16" s="8">
        <f>Kluppierungsprotokoll!D16*($A16/200)^2*PI()</f>
        <v>1.2475264427405068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Kluppierungsprotokoll!C17*($A17/200)^2*PI()</f>
        <v>1.9396193043263381</v>
      </c>
      <c r="D17" s="8">
        <f>Kluppierungsprotokoll!D17*($A17/200)^2*PI()</f>
        <v>0.96980965216316906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Kluppierungsprotokoll!C18*($A18/200)^2*PI()</f>
        <v>2.3266635192486009</v>
      </c>
      <c r="D18" s="8">
        <f>Kluppierungsprotokoll!D18*($A18/200)^2*PI()</f>
        <v>0.4985707541247002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Kluppierungsprotokoll!C19*($A19/200)^2*PI()</f>
        <v>3.3379421944391554</v>
      </c>
      <c r="D19" s="8">
        <f>Kluppierungsprotokoll!D19*($A19/200)^2*PI()</f>
        <v>1.3744467859455345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Kluppierungsprotokoll!C20*($A20/200)^2*PI()</f>
        <v>2.5192431489136551</v>
      </c>
      <c r="D20" s="8">
        <f>Kluppierungsprotokoll!D20*($A20/200)^2*PI()</f>
        <v>0.22902210444669593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Kluppierungsprotokoll!C21*($A21/200)^2*PI()</f>
        <v>1.321039710834508</v>
      </c>
      <c r="D21" s="8">
        <f>Kluppierungsprotokoll!D21*($A21/200)^2*PI()</f>
        <v>0.79262382650070473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Kluppierungsprotokoll!C22*($A22/200)^2*PI()</f>
        <v>2.4152564320798331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Kluppierungsprotokoll!C23*($A23/200)^2*PI()</f>
        <v>0.68423887995185706</v>
      </c>
      <c r="D23" s="8">
        <f>Kluppierungsprotokoll!D23*($A23/200)^2*PI()</f>
        <v>0.34211943997592853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Kluppierungsprotokoll!C24*($A24/200)^2*PI()</f>
        <v>0</v>
      </c>
      <c r="D24" s="8">
        <f>Kluppierungsprotokoll!D24*($A24/200)^2*PI()</f>
        <v>0.38484510006474959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7.1</v>
      </c>
      <c r="C26" s="8">
        <f>Kluppierungsprotokoll!C26*($A26/200)^2*PI()</f>
        <v>0</v>
      </c>
      <c r="D26" s="8">
        <f>Kluppierungsprotokoll!D26*($A26/200)^2*PI()</f>
        <v>0.4778362426110076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7.9</v>
      </c>
      <c r="C27" s="8">
        <f>Kluppierungsprotokoll!C27*($A27/200)^2*PI()</f>
        <v>0</v>
      </c>
      <c r="D27" s="8">
        <f>Kluppierungsprotokoll!D27*($A27/200)^2*PI()</f>
        <v>0.52810172506844411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8.6999999999999993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9.6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10.5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11.4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102</v>
      </c>
      <c r="B32" s="8">
        <f>Kluppierungsprotokoll!B32</f>
        <v>12.3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106</v>
      </c>
      <c r="B33" s="8">
        <f>Kluppierungsprotokoll!B33</f>
        <v>13.3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110</v>
      </c>
      <c r="B34" s="8">
        <f>Kluppierungsprotokoll!B34</f>
        <v>14.2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114</v>
      </c>
      <c r="B35" s="8">
        <f>Kluppierungsprotokoll!B35</f>
        <v>15.3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28.032117088716365</v>
      </c>
      <c r="D53">
        <f t="shared" ref="D53:S53" si="0">SUM(D9:D51)</f>
        <v>8.8533222570813965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0.37573448136933923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3.8013271108436497E-2</v>
      </c>
      <c r="T53">
        <f>SUM(C53:S53)</f>
        <v>37.299187098275546</v>
      </c>
    </row>
    <row r="54" spans="1:20" x14ac:dyDescent="0.25">
      <c r="A54" t="s">
        <v>24</v>
      </c>
      <c r="B54" t="s">
        <v>26</v>
      </c>
      <c r="C54">
        <f>C53/$B$6</f>
        <v>17.741846258681242</v>
      </c>
      <c r="D54">
        <f t="shared" ref="D54:S54" si="1">D53/$B$6</f>
        <v>5.6033685171401242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0.2378066337780628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2.4059032347111705E-2</v>
      </c>
      <c r="T54">
        <f>SUM(C54:S54)</f>
        <v>23.607080441946543</v>
      </c>
    </row>
    <row r="55" spans="1:20" x14ac:dyDescent="0.25">
      <c r="A55" t="s">
        <v>24</v>
      </c>
      <c r="B55" t="s">
        <v>31</v>
      </c>
      <c r="C55">
        <f>C54/$T54</f>
        <v>0.75154766817994212</v>
      </c>
      <c r="D55">
        <f t="shared" ref="D55:S55" si="2">D54/$T54</f>
        <v>0.23735965702830863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1.0073530031079702E-2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1.0191447606694348E-3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18</v>
      </c>
      <c r="D11" s="8">
        <f>Kluppierungsprotokoll!D11*$B11</f>
        <v>2.6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1.8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Kluppierungsprotokoll!C12*$B12</f>
        <v>31.6</v>
      </c>
      <c r="D12" s="8">
        <f>Kluppierungsprotokoll!D12*$B12</f>
        <v>1.6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0.8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0.4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Kluppierungsprotokoll!C13*$B13</f>
        <v>30</v>
      </c>
      <c r="D13" s="8">
        <f>Kluppierungsprotokoll!D13*$B13</f>
        <v>7.1999999999999993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Kluppierungsprotokoll!C14*$B14</f>
        <v>28.8</v>
      </c>
      <c r="D14" s="8">
        <f>Kluppierungsprotokoll!D14*$B14</f>
        <v>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0.8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Kluppierungsprotokoll!C15*$B15</f>
        <v>25.3</v>
      </c>
      <c r="D15" s="8">
        <f>Kluppierungsprotokoll!D15*$B15</f>
        <v>2.2000000000000002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Kluppierungsprotokoll!C16*$B16</f>
        <v>11.2</v>
      </c>
      <c r="D16" s="8">
        <f>Kluppierungsprotokoll!D16*$B16</f>
        <v>15.399999999999999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Kluppierungsprotokoll!C17*$B17</f>
        <v>25.2</v>
      </c>
      <c r="D17" s="8">
        <f>Kluppierungsprotokoll!D17*$B17</f>
        <v>12.6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Kluppierungsprotokoll!C18*$B18</f>
        <v>30.800000000000004</v>
      </c>
      <c r="D18" s="8">
        <f>Kluppierungsprotokoll!D18*$B18</f>
        <v>6.6000000000000005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Kluppierungsprotokoll!C19*$B19</f>
        <v>45.900000000000006</v>
      </c>
      <c r="D19" s="8">
        <f>Kluppierungsprotokoll!D19*$B19</f>
        <v>18.900000000000002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Kluppierungsprotokoll!C20*$B20</f>
        <v>35.200000000000003</v>
      </c>
      <c r="D20" s="8">
        <f>Kluppierungsprotokoll!D20*$B20</f>
        <v>3.2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Kluppierungsprotokoll!C21*$B21</f>
        <v>19</v>
      </c>
      <c r="D21" s="8">
        <f>Kluppierungsprotokoll!D21*$B21</f>
        <v>11.399999999999999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Kluppierungsprotokoll!C22*$B22</f>
        <v>35.200000000000003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Kluppierungsprotokoll!C23*$B23</f>
        <v>10</v>
      </c>
      <c r="D23" s="8">
        <f>Kluppierungsprotokoll!D23*$B23</f>
        <v>5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Kluppierungsprotokoll!C24*$B24</f>
        <v>0</v>
      </c>
      <c r="D24" s="8">
        <f>Kluppierungsprotokoll!D24*$B24</f>
        <v>5.7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7.1</v>
      </c>
      <c r="C26" s="8">
        <f>Kluppierungsprotokoll!C26*$B26</f>
        <v>0</v>
      </c>
      <c r="D26" s="8">
        <f>Kluppierungsprotokoll!D26*$B26</f>
        <v>7.1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7.9</v>
      </c>
      <c r="C27" s="8">
        <f>Kluppierungsprotokoll!C27*$B27</f>
        <v>0</v>
      </c>
      <c r="D27" s="8">
        <f>Kluppierungsprotokoll!D27*$B27</f>
        <v>7.9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8.6999999999999993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9.6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10.5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11.4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102</v>
      </c>
      <c r="B32" s="8">
        <f>Kluppierungsprotokoll!B32</f>
        <v>12.3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106</v>
      </c>
      <c r="B33" s="8">
        <f>Kluppierungsprotokoll!B33</f>
        <v>13.3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110</v>
      </c>
      <c r="B34" s="8">
        <f>Kluppierungsprotokoll!B34</f>
        <v>14.2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114</v>
      </c>
      <c r="B35" s="8">
        <f>Kluppierungsprotokoll!B35</f>
        <v>15.3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346.2</v>
      </c>
      <c r="D53">
        <f t="shared" ref="D53:S53" si="0">SUM(D9:D51)</f>
        <v>115.40000000000002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3.4000000000000004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</v>
      </c>
      <c r="T53">
        <f>SUM(C53:S53)</f>
        <v>465.4</v>
      </c>
    </row>
    <row r="54" spans="1:20" x14ac:dyDescent="0.25">
      <c r="A54" t="s">
        <v>25</v>
      </c>
      <c r="B54" t="s">
        <v>26</v>
      </c>
      <c r="C54">
        <f>C53/$B$6</f>
        <v>219.1139240506329</v>
      </c>
      <c r="D54">
        <f t="shared" ref="D54:S54" si="1">D53/$B$6</f>
        <v>73.03797468354432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2.1518987341772151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0.25316455696202533</v>
      </c>
      <c r="T54">
        <f>SUM(C54:S54)</f>
        <v>294.55696202531647</v>
      </c>
    </row>
    <row r="55" spans="1:20" x14ac:dyDescent="0.25">
      <c r="A55" t="s">
        <v>25</v>
      </c>
      <c r="B55" t="s">
        <v>31</v>
      </c>
      <c r="C55">
        <f>C54/$T54</f>
        <v>0.74387623549634718</v>
      </c>
      <c r="D55">
        <f t="shared" ref="D55:S55" si="2">D54/$T54</f>
        <v>0.24795874516544913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7.30554361839278E-3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8.5947571981091536E-4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Rey Robert, WEU-AWN-WAV</cp:lastModifiedBy>
  <dcterms:created xsi:type="dcterms:W3CDTF">2022-03-10T11:48:40Z</dcterms:created>
  <dcterms:modified xsi:type="dcterms:W3CDTF">2025-01-06T13:43:21Z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2025-01-06T13:43:20Z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c8e03f19-5cf6-4376-8fe8-87decb801be8</vt:lpwstr>
  </property>
  <property fmtid="{D5CDD505-2E9C-101B-9397-08002B2CF9AE}" pid="8" name="MSIP_Label_74fdd986-87d9-48c6-acda-407b1ab5fef0_ContentBits">
    <vt:lpwstr>0</vt:lpwstr>
  </property>
</Properties>
</file>