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06\2010.10.08_Mise en place\"/>
    </mc:Choice>
  </mc:AlternateContent>
  <xr:revisionPtr revIDLastSave="0" documentId="13_ncr:1_{33C5AB41-C249-4CA7-8DBE-6F3393F1CFCB}" xr6:coauthVersionLast="47" xr6:coauthVersionMax="47" xr10:uidLastSave="{00000000-0000-0000-0000-000000000000}"/>
  <bookViews>
    <workbookView xWindow="11424" yWindow="0" windowWidth="11712" windowHeight="13776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I33" i="5"/>
  <c r="J33" i="5"/>
  <c r="K33" i="5"/>
  <c r="L33" i="5"/>
  <c r="M33" i="5"/>
  <c r="N33" i="5"/>
  <c r="O33" i="5"/>
  <c r="P33" i="5"/>
  <c r="C33" i="5"/>
  <c r="Q33" i="5"/>
  <c r="D33" i="5"/>
  <c r="R33" i="5"/>
  <c r="E33" i="5"/>
  <c r="S33" i="5"/>
  <c r="F33" i="5"/>
  <c r="G33" i="5"/>
  <c r="N31" i="6"/>
  <c r="O31" i="6"/>
  <c r="P31" i="6"/>
  <c r="C31" i="6"/>
  <c r="Q31" i="6"/>
  <c r="D31" i="6"/>
  <c r="R31" i="6"/>
  <c r="E31" i="6"/>
  <c r="S31" i="6"/>
  <c r="F31" i="6"/>
  <c r="G31" i="6"/>
  <c r="I31" i="6"/>
  <c r="J31" i="6"/>
  <c r="K31" i="6"/>
  <c r="L31" i="6"/>
  <c r="M31" i="6"/>
  <c r="H31" i="6"/>
  <c r="E34" i="6"/>
  <c r="S34" i="6"/>
  <c r="F34" i="6"/>
  <c r="G34" i="6"/>
  <c r="H34" i="6"/>
  <c r="I34" i="6"/>
  <c r="J34" i="6"/>
  <c r="K34" i="6"/>
  <c r="L34" i="6"/>
  <c r="M34" i="6"/>
  <c r="N34" i="6"/>
  <c r="O34" i="6"/>
  <c r="P34" i="6"/>
  <c r="C34" i="6"/>
  <c r="Q34" i="6"/>
  <c r="D34" i="6"/>
  <c r="R34" i="6"/>
  <c r="C30" i="6"/>
  <c r="Q30" i="6"/>
  <c r="D30" i="6"/>
  <c r="R30" i="6"/>
  <c r="E30" i="6"/>
  <c r="S30" i="6"/>
  <c r="F30" i="6"/>
  <c r="G30" i="6"/>
  <c r="H30" i="6"/>
  <c r="I30" i="6"/>
  <c r="J30" i="6"/>
  <c r="K30" i="6"/>
  <c r="L30" i="6"/>
  <c r="M30" i="6"/>
  <c r="N30" i="6"/>
  <c r="O30" i="6"/>
  <c r="P30" i="6"/>
  <c r="E34" i="5"/>
  <c r="S34" i="5"/>
  <c r="F34" i="5"/>
  <c r="G34" i="5"/>
  <c r="H34" i="5"/>
  <c r="I34" i="5"/>
  <c r="J34" i="5"/>
  <c r="K34" i="5"/>
  <c r="L34" i="5"/>
  <c r="M34" i="5"/>
  <c r="N34" i="5"/>
  <c r="O34" i="5"/>
  <c r="P34" i="5"/>
  <c r="C34" i="5"/>
  <c r="Q34" i="5"/>
  <c r="D34" i="5"/>
  <c r="R34" i="5"/>
  <c r="K32" i="6"/>
  <c r="L32" i="6"/>
  <c r="M32" i="6"/>
  <c r="N32" i="6"/>
  <c r="O32" i="6"/>
  <c r="P32" i="6"/>
  <c r="C32" i="6"/>
  <c r="Q32" i="6"/>
  <c r="D32" i="6"/>
  <c r="R32" i="6"/>
  <c r="E32" i="6"/>
  <c r="S32" i="6"/>
  <c r="F32" i="6"/>
  <c r="G32" i="6"/>
  <c r="H32" i="6"/>
  <c r="I32" i="6"/>
  <c r="J32" i="6"/>
  <c r="H33" i="6"/>
  <c r="I33" i="6"/>
  <c r="J33" i="6"/>
  <c r="K33" i="6"/>
  <c r="L33" i="6"/>
  <c r="M33" i="6"/>
  <c r="N33" i="6"/>
  <c r="O33" i="6"/>
  <c r="C33" i="6"/>
  <c r="Q33" i="6"/>
  <c r="D33" i="6"/>
  <c r="R33" i="6"/>
  <c r="E33" i="6"/>
  <c r="S33" i="6"/>
  <c r="F33" i="6"/>
  <c r="G33" i="6"/>
  <c r="P33" i="6"/>
  <c r="C30" i="5"/>
  <c r="Q30" i="5"/>
  <c r="D30" i="5"/>
  <c r="R30" i="5"/>
  <c r="E30" i="5"/>
  <c r="S30" i="5"/>
  <c r="F30" i="5"/>
  <c r="G30" i="5"/>
  <c r="H30" i="5"/>
  <c r="I30" i="5"/>
  <c r="J30" i="5"/>
  <c r="K30" i="5"/>
  <c r="L30" i="5"/>
  <c r="M30" i="5"/>
  <c r="N30" i="5"/>
  <c r="O30" i="5"/>
  <c r="P30" i="5"/>
  <c r="N31" i="5"/>
  <c r="O31" i="5"/>
  <c r="P31" i="5"/>
  <c r="C31" i="5"/>
  <c r="Q31" i="5"/>
  <c r="D31" i="5"/>
  <c r="R31" i="5"/>
  <c r="E31" i="5"/>
  <c r="S31" i="5"/>
  <c r="F31" i="5"/>
  <c r="G31" i="5"/>
  <c r="H31" i="5"/>
  <c r="I31" i="5"/>
  <c r="J31" i="5"/>
  <c r="K31" i="5"/>
  <c r="L31" i="5"/>
  <c r="M31" i="5"/>
  <c r="K32" i="5"/>
  <c r="L32" i="5"/>
  <c r="M32" i="5"/>
  <c r="N32" i="5"/>
  <c r="O32" i="5"/>
  <c r="P32" i="5"/>
  <c r="C32" i="5"/>
  <c r="Q32" i="5"/>
  <c r="D32" i="5"/>
  <c r="R32" i="5"/>
  <c r="E32" i="5"/>
  <c r="S32" i="5"/>
  <c r="F32" i="5"/>
  <c r="G32" i="5"/>
  <c r="H32" i="5"/>
  <c r="I32" i="5"/>
  <c r="J32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<sst xmlns="http://schemas.openxmlformats.org/spreadsheetml/2006/main" count="155" uniqueCount="56">
  <si>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</si>
  <si>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</si>
  <si>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</si>
  <si>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</si>
  <si>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</si>
  <si>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</si>
  <si>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</si>
  <si>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</si>
  <si>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</si>
  <si>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</si>
  <si>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</si>
  <si>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</si>
  <si>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</si>
  <si>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</si>
  <si>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</si>
  <si>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</si>
  <si>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</si>
  <si>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</si>
  <si>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</si>
  <si>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</si>
  <si>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</si>
  <si>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</si>
  <si>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</si>
  <si>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</si>
  <si>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</si>
  <si>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</si>
  <si>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</si>
  <si>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</si>
  <si>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</si>
  <si>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</si>
  <si>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</si>
  <si>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</si>
  <si>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</si>
  <si>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</si>
  <si>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</si>
  <si>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</si>
  <si>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</si>
  <si>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</si>
  <si>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</si>
  <si>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</si>
  <si>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</si>
  <si>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</si>
  <si>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</si>
  <si>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</si>
  <si>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</si>
  <si>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</si>
  <si>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</si>
  <si>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</si>
  <si>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</si>
  <si>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</si>
  <si>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</si>
  <si>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</si>
  <si>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</si>
  <si>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</si>
  <si>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VD06 - Le Folly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</si>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</sst>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D14" sqref="D14"/>
    </sheetView>
  </sheetViews>
  <sheetFormatPr baseColWidth="10" defaultColWidth="11" defaultRowHeight="15.6" x14ac:dyDescent="0.3"/>
  <cols>
    <col min="1" max="1" width="18.69921875" style="12" customWidth="1"/>
    <col min="2" max="2" width="12.5" style="12" customWidth="1"/>
    <col min="3" max="20" width="11" style="12"/>
    <col min="21" max="21" width="17.19921875" style="12" bestFit="1" customWidth="1"/>
    <col min="22" max="16384" width="11" style="12"/>
  </cols>
  <sheetData>
    <row r="1" spans="1:19" ht="21" x14ac:dyDescent="0.4">
      <c r="A1" s="11" t="s">
        <v>5</v>
      </c>
    </row>
    <row r="3" spans="1:19" x14ac:dyDescent="0.3">
      <c r="A3" s="13" t="s">
        <v>6</v>
      </c>
      <c r="B3" s="10" t="s">
        <v>54</v>
      </c>
    </row>
    <row r="4" spans="1:19" x14ac:dyDescent="0.3">
      <c r="A4" s="13" t="s">
        <v>7</v>
      </c>
      <c r="B4" s="29">
        <v>40459</v>
      </c>
    </row>
    <row r="5" spans="1:19" x14ac:dyDescent="0.3">
      <c r="A5" s="13" t="s">
        <v>8</v>
      </c>
      <c r="B5" s="10" t="s">
        <v>55</v>
      </c>
    </row>
    <row r="6" spans="1:19" x14ac:dyDescent="0.3">
      <c r="A6" s="13" t="s">
        <v>9</v>
      </c>
      <c r="B6" s="6">
        <v>0.81</v>
      </c>
      <c r="C6" s="13" t="s">
        <v>0</v>
      </c>
    </row>
    <row r="8" spans="1:19" ht="46.8" x14ac:dyDescent="0.3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3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3">
      <c r="A11" s="8">
        <v>18</v>
      </c>
      <c r="B11" s="8">
        <v>0.18</v>
      </c>
      <c r="C11" s="8">
        <v>7</v>
      </c>
      <c r="D11" s="8"/>
      <c r="E11" s="8"/>
      <c r="F11" s="8"/>
      <c r="G11" s="8"/>
      <c r="H11" s="8"/>
      <c r="I11" s="8"/>
      <c r="J11" s="8"/>
      <c r="K11" s="8">
        <v>6</v>
      </c>
      <c r="L11" s="8"/>
      <c r="M11" s="8"/>
      <c r="N11" s="8"/>
      <c r="O11" s="8"/>
      <c r="P11" s="8"/>
      <c r="Q11" s="8"/>
      <c r="R11" s="8"/>
      <c r="S11" s="8">
        <v>2</v>
      </c>
    </row>
    <row r="12" spans="1:19" x14ac:dyDescent="0.3">
      <c r="A12" s="8">
        <v>22</v>
      </c>
      <c r="B12" s="8">
        <v>0.28999999999999998</v>
      </c>
      <c r="C12" s="8">
        <v>16</v>
      </c>
      <c r="D12" s="8"/>
      <c r="E12" s="8"/>
      <c r="F12" s="8"/>
      <c r="G12" s="8"/>
      <c r="H12" s="8"/>
      <c r="I12" s="8"/>
      <c r="J12" s="8"/>
      <c r="K12" s="8">
        <v>5</v>
      </c>
      <c r="L12" s="8"/>
      <c r="M12" s="8"/>
      <c r="N12" s="8"/>
      <c r="O12" s="8"/>
      <c r="P12" s="8"/>
      <c r="Q12" s="8"/>
      <c r="R12" s="8"/>
      <c r="S12" s="8"/>
    </row>
    <row r="13" spans="1:19" x14ac:dyDescent="0.3">
      <c r="A13" s="8">
        <v>26</v>
      </c>
      <c r="B13" s="8">
        <v>0.46</v>
      </c>
      <c r="C13" s="8">
        <v>30</v>
      </c>
      <c r="D13" s="8"/>
      <c r="E13" s="8"/>
      <c r="F13" s="8"/>
      <c r="G13" s="8"/>
      <c r="H13" s="8"/>
      <c r="I13" s="8"/>
      <c r="J13" s="8"/>
      <c r="K13" s="8">
        <v>3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3">
      <c r="A14" s="8">
        <v>30</v>
      </c>
      <c r="B14" s="8">
        <v>0.67</v>
      </c>
      <c r="C14" s="8">
        <v>48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">
      <c r="A15" s="8">
        <v>34</v>
      </c>
      <c r="B15" s="8">
        <v>0.92</v>
      </c>
      <c r="C15" s="8">
        <v>65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">
      <c r="A16" s="8">
        <v>38</v>
      </c>
      <c r="B16" s="8">
        <v>1.21</v>
      </c>
      <c r="C16" s="8">
        <v>75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3">
      <c r="A17" s="8">
        <v>42</v>
      </c>
      <c r="B17" s="8">
        <v>1.56</v>
      </c>
      <c r="C17" s="8">
        <v>83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">
      <c r="A18" s="8">
        <v>46</v>
      </c>
      <c r="B18" s="8">
        <v>1.93</v>
      </c>
      <c r="C18" s="8">
        <v>72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">
      <c r="A19" s="8">
        <v>50</v>
      </c>
      <c r="B19" s="8">
        <v>2.35</v>
      </c>
      <c r="C19" s="8">
        <v>50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">
      <c r="A20" s="8">
        <v>54</v>
      </c>
      <c r="B20" s="8">
        <v>2.79</v>
      </c>
      <c r="C20" s="8">
        <v>26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">
      <c r="A21" s="8">
        <v>58</v>
      </c>
      <c r="B21" s="8">
        <v>3.27</v>
      </c>
      <c r="C21" s="8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">
      <c r="A22" s="8">
        <v>62</v>
      </c>
      <c r="B22" s="8">
        <v>3.8</v>
      </c>
      <c r="C22" s="8">
        <v>12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">
      <c r="A23" s="8">
        <v>66</v>
      </c>
      <c r="B23" s="8">
        <v>4.37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3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3">
      <c r="A54" s="13" t="s">
        <v>29</v>
      </c>
      <c r="B54" s="13" t="s">
        <v>2</v>
      </c>
      <c r="C54" s="12">
        <f>SUM(C9:C51)</f>
        <v>503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14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3</v>
      </c>
      <c r="T54" s="13">
        <f>SUM(C54:S54)</f>
        <v>520</v>
      </c>
      <c r="U54" s="13" t="s">
        <v>39</v>
      </c>
    </row>
    <row r="55" spans="1:21" x14ac:dyDescent="0.3">
      <c r="A55" s="19"/>
      <c r="B55" s="19" t="s">
        <v>30</v>
      </c>
      <c r="C55" s="20">
        <f>ROUND(C54/$B$6, 1)</f>
        <v>621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17.3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3.7</v>
      </c>
      <c r="T55" s="21">
        <f>ROUND(SUM(C55:S55),0)</f>
        <v>642</v>
      </c>
      <c r="U55" s="19" t="s">
        <v>40</v>
      </c>
    </row>
    <row r="56" spans="1:21" ht="17.399999999999999" x14ac:dyDescent="0.3">
      <c r="A56" s="13" t="s">
        <v>31</v>
      </c>
      <c r="B56" s="13" t="s">
        <v>2</v>
      </c>
      <c r="C56" s="22">
        <f>ROUND('Calcul surface terriere'!C53, 2)</f>
        <v>68.14</v>
      </c>
      <c r="D56" s="22">
        <f>ROUND('Calcul surface terriere'!D53, 2)</f>
        <v>0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</v>
      </c>
      <c r="K56" s="22">
        <f>ROUND('Calcul surface terriere'!K53, 2)</f>
        <v>0.5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</v>
      </c>
      <c r="T56" s="23">
        <f>ROUND('Calcul surface terriere'!T53,1)</f>
        <v>68.7</v>
      </c>
      <c r="U56" s="13" t="s">
        <v>3</v>
      </c>
    </row>
    <row r="57" spans="1:21" ht="17.399999999999999" x14ac:dyDescent="0.3">
      <c r="A57" s="13"/>
      <c r="B57" s="13" t="s">
        <v>30</v>
      </c>
      <c r="C57" s="22">
        <f>ROUND('Calcul surface terriere'!C54, 2)</f>
        <v>84.12</v>
      </c>
      <c r="D57" s="22">
        <f>ROUND('Calcul surface terriere'!D54, 2)</f>
        <v>0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</v>
      </c>
      <c r="K57" s="22">
        <f>ROUND('Calcul surface terriere'!K54, 2)</f>
        <v>0.62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0.13</v>
      </c>
      <c r="T57" s="23">
        <f>ROUND('Calcul surface terriere'!T54, 1)</f>
        <v>84.9</v>
      </c>
      <c r="U57" s="13" t="s">
        <v>4</v>
      </c>
    </row>
    <row r="58" spans="1:21" x14ac:dyDescent="0.3">
      <c r="A58" s="19"/>
      <c r="B58" s="19" t="s">
        <v>32</v>
      </c>
      <c r="C58" s="24">
        <f>ROUND(100 * 'Calcul surface terriere'!C55,0)</f>
        <v>99</v>
      </c>
      <c r="D58" s="24">
        <f>ROUND(100 * 'Calcul surface terriere'!D55,0)</f>
        <v>0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0</v>
      </c>
      <c r="K58" s="24">
        <f>ROUND(100 * 'Calcul surface terriere'!K55,0)</f>
        <v>1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3">
      <c r="A59" s="13" t="s">
        <v>33</v>
      </c>
      <c r="B59" s="13" t="s">
        <v>2</v>
      </c>
      <c r="C59" s="26">
        <f>ROUND('Calcul volume sur pied'!C53, 1)</f>
        <v>769.7</v>
      </c>
      <c r="D59" s="26">
        <f>ROUND('Calcul volume sur pied'!D53, 1)</f>
        <v>0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</v>
      </c>
      <c r="K59" s="26">
        <f>ROUND('Calcul volume sur pied'!K53, 1)</f>
        <v>3.9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0.8</v>
      </c>
      <c r="T59" s="27">
        <f>ROUND('Calcul volume sur pied'!T53, 0)</f>
        <v>774</v>
      </c>
      <c r="U59" s="13" t="s">
        <v>42</v>
      </c>
    </row>
    <row r="60" spans="1:21" x14ac:dyDescent="0.3">
      <c r="A60" s="13"/>
      <c r="B60" s="13" t="s">
        <v>30</v>
      </c>
      <c r="C60" s="26">
        <f>ROUND('Calcul volume sur pied'!C54, 1)</f>
        <v>950.3</v>
      </c>
      <c r="D60" s="26">
        <f>ROUND('Calcul volume sur pied'!D54, 1)</f>
        <v>0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0</v>
      </c>
      <c r="K60" s="26">
        <f>ROUND('Calcul volume sur pied'!K54, 1)</f>
        <v>4.8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1</v>
      </c>
      <c r="T60" s="27">
        <f>ROUND('Calcul volume sur pied'!T54, 0)</f>
        <v>956</v>
      </c>
      <c r="U60" s="13" t="s">
        <v>43</v>
      </c>
    </row>
    <row r="61" spans="1:21" x14ac:dyDescent="0.3">
      <c r="A61" s="19"/>
      <c r="B61" s="19" t="s">
        <v>32</v>
      </c>
      <c r="C61" s="24">
        <f>ROUND(100 * 'Calcul volume sur pied'!C55, 0)</f>
        <v>99</v>
      </c>
      <c r="D61" s="24">
        <f>ROUND(100 * 'Calcul volume sur pied'!D55, 0)</f>
        <v>0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0</v>
      </c>
      <c r="K61" s="24">
        <f>ROUND(100 * 'Calcul volume sur pied'!K55, 0)</f>
        <v>1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45</v>
      </c>
    </row>
    <row r="2" spans="1:19" x14ac:dyDescent="0.3">
      <c r="A2" s="5" t="s">
        <v>46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Inventaire'!C11/$B$6</f>
        <v>8.6419753086419746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7.4074074074074066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2.4691358024691357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19.753086419753085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6.1728395061728394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Inventaire'!C13/$B$6</f>
        <v>37.037037037037038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3.7037037037037033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1.2345679012345678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Inventaire'!C14/$B$6</f>
        <v>59.259259259259252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0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Inventaire'!C15/$B$6</f>
        <v>80.246913580246911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Inventaire'!C16/$B$6</f>
        <v>92.592592592592581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Inventaire'!C17/$B$6</f>
        <v>102.46913580246913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Inventaire'!C18/$B$6</f>
        <v>88.888888888888886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Inventaire'!C19/$B$6</f>
        <v>61.728395061728392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Inventaire'!C20/$B$6</f>
        <v>32.098765432098766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Inventaire'!C21/$B$6</f>
        <v>22.222222222222221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Inventaire'!C22/$B$6</f>
        <v>14.814814814814813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Inventaire'!C23/$B$6</f>
        <v>1.2345679012345678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3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3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3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47</v>
      </c>
    </row>
    <row r="2" spans="1:19" x14ac:dyDescent="0.3">
      <c r="A2" s="5" t="s">
        <v>48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0.17812830345854128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0.15268140296446395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5.0893800988154644E-2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0.60821233773498395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0.19006635554218249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1.5927874753700251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0.15927874753700255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5.3092915845667513E-2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3.3929200658769769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5.901481799768427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8.5058621095943643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11.499171589934718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11.965698098992805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9.8174770424681039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5.9545747156140942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4.7557429590042286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3.6228846481197494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0.34211943997592853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3">
      <c r="A53" t="s">
        <v>49</v>
      </c>
      <c r="B53" t="s">
        <v>2</v>
      </c>
      <c r="C53">
        <f>SUM(C9:C51)</f>
        <v>68.137060585912948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0.50202650604364896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0.10398671683382216</v>
      </c>
      <c r="T53">
        <f>SUM(C53:S53)</f>
        <v>68.743073808790413</v>
      </c>
    </row>
    <row r="54" spans="1:20" x14ac:dyDescent="0.3">
      <c r="A54" t="s">
        <v>49</v>
      </c>
      <c r="B54" t="s">
        <v>30</v>
      </c>
      <c r="C54">
        <f>C53/$B$6</f>
        <v>84.119827883843143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0.61978580993043075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0.12837866275780513</v>
      </c>
      <c r="T54">
        <f>SUM(C54:S54)</f>
        <v>84.867992356531389</v>
      </c>
    </row>
    <row r="55" spans="1:20" x14ac:dyDescent="0.3">
      <c r="A55" t="s">
        <v>49</v>
      </c>
      <c r="B55" t="s">
        <v>50</v>
      </c>
      <c r="C55">
        <f>C54/$T54</f>
        <v>0.99118437408598992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7.3029394559812801E-3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1.5126864580286632E-3</v>
      </c>
      <c r="T55">
        <f>SUM(C55:S55)</f>
        <v>0.99999999999999989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6" x14ac:dyDescent="0.3"/>
  <cols>
    <col min="1" max="1" width="17.796875" customWidth="1"/>
    <col min="2" max="2" width="12" customWidth="1"/>
  </cols>
  <sheetData>
    <row r="1" spans="1:19" ht="21" x14ac:dyDescent="0.4">
      <c r="A1" s="1" t="s">
        <v>51</v>
      </c>
    </row>
    <row r="2" spans="1:19" x14ac:dyDescent="0.3">
      <c r="A2" s="5" t="s">
        <v>52</v>
      </c>
    </row>
    <row r="3" spans="1:19" x14ac:dyDescent="0.3">
      <c r="A3" s="2" t="s">
        <v>6</v>
      </c>
    </row>
    <row r="4" spans="1:19" x14ac:dyDescent="0.3">
      <c r="A4" s="2" t="s">
        <v>7</v>
      </c>
    </row>
    <row r="5" spans="1:19" x14ac:dyDescent="0.3">
      <c r="A5" s="2" t="s">
        <v>8</v>
      </c>
    </row>
    <row r="6" spans="1:19" x14ac:dyDescent="0.3">
      <c r="A6" s="2" t="s">
        <v>9</v>
      </c>
      <c r="B6">
        <f>'Protocole Inventaire'!B6</f>
        <v>0.81</v>
      </c>
      <c r="C6" s="2" t="s">
        <v>0</v>
      </c>
    </row>
    <row r="8" spans="1:19" ht="46.8" x14ac:dyDescent="0.3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3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3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3">
      <c r="A11" s="8">
        <f>'Protocole Inventaire'!A11</f>
        <v>18</v>
      </c>
      <c r="B11" s="8">
        <f>'Protocole Inventaire'!B11</f>
        <v>0.18</v>
      </c>
      <c r="C11" s="8">
        <f>'Protocole Inventaire'!C11*$B11</f>
        <v>1.26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1.08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0.36</v>
      </c>
    </row>
    <row r="12" spans="1:19" x14ac:dyDescent="0.3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4.6399999999999997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1.45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3">
      <c r="A13" s="8">
        <f>'Protocole Inventaire'!A13</f>
        <v>26</v>
      </c>
      <c r="B13" s="8">
        <f>'Protocole Inventaire'!B13</f>
        <v>0.46</v>
      </c>
      <c r="C13" s="8">
        <f>'Protocole Inventaire'!C13*$B13</f>
        <v>13.8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1.3800000000000001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0.46</v>
      </c>
    </row>
    <row r="14" spans="1:19" x14ac:dyDescent="0.3">
      <c r="A14" s="8">
        <f>'Protocole Inventaire'!A14</f>
        <v>30</v>
      </c>
      <c r="B14" s="8">
        <f>'Protocole Inventaire'!B14</f>
        <v>0.67</v>
      </c>
      <c r="C14" s="8">
        <f>'Protocole Inventaire'!C14*$B14</f>
        <v>32.160000000000004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0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3">
      <c r="A15" s="8">
        <f>'Protocole Inventaire'!A15</f>
        <v>34</v>
      </c>
      <c r="B15" s="8">
        <f>'Protocole Inventaire'!B15</f>
        <v>0.92</v>
      </c>
      <c r="C15" s="8">
        <f>'Protocole Inventaire'!C15*$B15</f>
        <v>59.800000000000004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3">
      <c r="A16" s="8">
        <f>'Protocole Inventaire'!A16</f>
        <v>38</v>
      </c>
      <c r="B16" s="8">
        <f>'Protocole Inventaire'!B16</f>
        <v>1.21</v>
      </c>
      <c r="C16" s="8">
        <f>'Protocole Inventaire'!C16*$B16</f>
        <v>90.75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3">
      <c r="A17" s="8">
        <f>'Protocole Inventaire'!A17</f>
        <v>42</v>
      </c>
      <c r="B17" s="8">
        <f>'Protocole Inventaire'!B17</f>
        <v>1.56</v>
      </c>
      <c r="C17" s="8">
        <f>'Protocole Inventaire'!C17*$B17</f>
        <v>129.48000000000002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3">
      <c r="A18" s="8">
        <f>'Protocole Inventaire'!A18</f>
        <v>46</v>
      </c>
      <c r="B18" s="8">
        <f>'Protocole Inventaire'!B18</f>
        <v>1.93</v>
      </c>
      <c r="C18" s="8">
        <f>'Protocole Inventaire'!C18*$B18</f>
        <v>138.96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3">
      <c r="A19" s="8">
        <f>'Protocole Inventaire'!A19</f>
        <v>50</v>
      </c>
      <c r="B19" s="8">
        <f>'Protocole Inventaire'!B19</f>
        <v>2.35</v>
      </c>
      <c r="C19" s="8">
        <f>'Protocole Inventaire'!C19*$B19</f>
        <v>117.5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3">
      <c r="A20" s="8">
        <f>'Protocole Inventaire'!A20</f>
        <v>54</v>
      </c>
      <c r="B20" s="8">
        <f>'Protocole Inventaire'!B20</f>
        <v>2.79</v>
      </c>
      <c r="C20" s="8">
        <f>'Protocole Inventaire'!C20*$B20</f>
        <v>72.540000000000006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3">
      <c r="A21" s="8">
        <f>'Protocole Inventaire'!A21</f>
        <v>58</v>
      </c>
      <c r="B21" s="8">
        <f>'Protocole Inventaire'!B21</f>
        <v>3.27</v>
      </c>
      <c r="C21" s="8">
        <f>'Protocole Inventaire'!C21*$B21</f>
        <v>58.86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3">
      <c r="A22" s="8">
        <f>'Protocole Inventaire'!A22</f>
        <v>62</v>
      </c>
      <c r="B22" s="8">
        <f>'Protocole Inventaire'!B22</f>
        <v>3.8</v>
      </c>
      <c r="C22" s="8">
        <f>'Protocole Inventaire'!C22*$B22</f>
        <v>45.599999999999994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3">
      <c r="A23" s="8">
        <f>'Protocole Inventaire'!A23</f>
        <v>66</v>
      </c>
      <c r="B23" s="8">
        <f>'Protocole Inventaire'!B23</f>
        <v>4.37</v>
      </c>
      <c r="C23" s="8">
        <f>'Protocole Inventaire'!C23*$B23</f>
        <v>4.37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3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3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3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3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3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3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3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3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3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3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3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3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3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3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3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3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3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3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3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3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3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3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3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3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3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3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3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3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3">
      <c r="A53" t="s">
        <v>53</v>
      </c>
      <c r="B53" t="s">
        <v>2</v>
      </c>
      <c r="C53">
        <f>SUM(C9:C51)</f>
        <v>769.72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3.91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0.82000000000000006</v>
      </c>
      <c r="T53">
        <f>SUM(C53:S53)</f>
        <v>774.45</v>
      </c>
    </row>
    <row r="54" spans="1:20" x14ac:dyDescent="0.3">
      <c r="A54" t="s">
        <v>53</v>
      </c>
      <c r="B54" t="s">
        <v>30</v>
      </c>
      <c r="C54">
        <f>C53/$B$6</f>
        <v>950.27160493827159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4.8271604938271606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1.0123456790123457</v>
      </c>
      <c r="T54">
        <f>SUM(C54:S54)</f>
        <v>956.11111111111109</v>
      </c>
    </row>
    <row r="55" spans="1:20" x14ac:dyDescent="0.3">
      <c r="A55" t="s">
        <v>53</v>
      </c>
      <c r="B55" t="s">
        <v>50</v>
      </c>
      <c r="C55">
        <f>C54/$T54</f>
        <v>0.99389243979598429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5.0487442701271871E-3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1.0588159338885661E-3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2025-09-05T12:58:08Z</dcterms:modified>
</cp:coreProperties>
</file>