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2 Le Pichoux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O30" i="5"/>
  <c r="D30" i="5"/>
  <c r="P30" i="5"/>
  <c r="E30" i="5"/>
  <c r="Q30" i="5"/>
  <c r="F30" i="5"/>
  <c r="R30" i="5"/>
  <c r="J30" i="5"/>
  <c r="M30" i="5"/>
  <c r="G30" i="5"/>
  <c r="S30" i="5"/>
  <c r="L30" i="5"/>
  <c r="H30" i="5"/>
  <c r="I30" i="5"/>
  <c r="K30" i="5"/>
  <c r="N30" i="5"/>
  <c r="G34" i="6"/>
  <c r="S34" i="6"/>
  <c r="O34" i="6"/>
  <c r="H34" i="6"/>
  <c r="R34" i="6"/>
  <c r="I34" i="6"/>
  <c r="J34" i="6"/>
  <c r="K34" i="6"/>
  <c r="M34" i="6"/>
  <c r="C34" i="6"/>
  <c r="E34" i="6"/>
  <c r="L34" i="6"/>
  <c r="F34" i="6"/>
  <c r="N34" i="6"/>
  <c r="D34" i="6"/>
  <c r="P34" i="6"/>
  <c r="Q34" i="6"/>
  <c r="J31" i="5"/>
  <c r="K31" i="5"/>
  <c r="E31" i="5"/>
  <c r="S31" i="5"/>
  <c r="H31" i="5"/>
  <c r="L31" i="5"/>
  <c r="C31" i="5"/>
  <c r="P31" i="5"/>
  <c r="G31" i="5"/>
  <c r="M31" i="5"/>
  <c r="O31" i="5"/>
  <c r="N31" i="5"/>
  <c r="Q31" i="5"/>
  <c r="D31" i="5"/>
  <c r="F31" i="5"/>
  <c r="R31" i="5"/>
  <c r="I31" i="5"/>
  <c r="C30" i="6"/>
  <c r="O30" i="6"/>
  <c r="D30" i="6"/>
  <c r="P30" i="6"/>
  <c r="E30" i="6"/>
  <c r="Q30" i="6"/>
  <c r="N30" i="6"/>
  <c r="F30" i="6"/>
  <c r="R30" i="6"/>
  <c r="G30" i="6"/>
  <c r="S30" i="6"/>
  <c r="H30" i="6"/>
  <c r="I30" i="6"/>
  <c r="M30" i="6"/>
  <c r="J30" i="6"/>
  <c r="K30" i="6"/>
  <c r="L30" i="6"/>
  <c r="L33" i="5"/>
  <c r="M33" i="5"/>
  <c r="N33" i="5"/>
  <c r="Q33" i="5"/>
  <c r="G33" i="5"/>
  <c r="C33" i="5"/>
  <c r="O33" i="5"/>
  <c r="E33" i="5"/>
  <c r="R33" i="5"/>
  <c r="I33" i="5"/>
  <c r="D33" i="5"/>
  <c r="P33" i="5"/>
  <c r="F33" i="5"/>
  <c r="S33" i="5"/>
  <c r="J33" i="5"/>
  <c r="H33" i="5"/>
  <c r="K33" i="5"/>
  <c r="J31" i="6"/>
  <c r="H31" i="6"/>
  <c r="K31" i="6"/>
  <c r="R31" i="6"/>
  <c r="L31" i="6"/>
  <c r="P31" i="6"/>
  <c r="M31" i="6"/>
  <c r="I31" i="6"/>
  <c r="N31" i="6"/>
  <c r="D31" i="6"/>
  <c r="C31" i="6"/>
  <c r="O31" i="6"/>
  <c r="E31" i="6"/>
  <c r="Q31" i="6"/>
  <c r="F31" i="6"/>
  <c r="G31" i="6"/>
  <c r="S31" i="6"/>
  <c r="G34" i="5"/>
  <c r="S34" i="5"/>
  <c r="H34" i="5"/>
  <c r="N34" i="5"/>
  <c r="I34" i="5"/>
  <c r="E34" i="5"/>
  <c r="J34" i="5"/>
  <c r="L34" i="5"/>
  <c r="K34" i="5"/>
  <c r="C34" i="5"/>
  <c r="M34" i="5"/>
  <c r="D34" i="5"/>
  <c r="O34" i="5"/>
  <c r="P34" i="5"/>
  <c r="F34" i="5"/>
  <c r="R34" i="5"/>
  <c r="Q34" i="5"/>
  <c r="E32" i="6"/>
  <c r="Q32" i="6"/>
  <c r="D32" i="6"/>
  <c r="F32" i="6"/>
  <c r="R32" i="6"/>
  <c r="G32" i="6"/>
  <c r="S32" i="6"/>
  <c r="M32" i="6"/>
  <c r="C32" i="6"/>
  <c r="H32" i="6"/>
  <c r="K32" i="6"/>
  <c r="I32" i="6"/>
  <c r="J32" i="6"/>
  <c r="L32" i="6"/>
  <c r="O32" i="6"/>
  <c r="N32" i="6"/>
  <c r="P32" i="6"/>
  <c r="E32" i="5"/>
  <c r="Q32" i="5"/>
  <c r="F32" i="5"/>
  <c r="R32" i="5"/>
  <c r="K32" i="5"/>
  <c r="G32" i="5"/>
  <c r="S32" i="5"/>
  <c r="H32" i="5"/>
  <c r="I32" i="5"/>
  <c r="J32" i="5"/>
  <c r="C32" i="5"/>
  <c r="L32" i="5"/>
  <c r="N32" i="5"/>
  <c r="O32" i="5"/>
  <c r="M32" i="5"/>
  <c r="D32" i="5"/>
  <c r="P32" i="5"/>
  <c r="L33" i="6"/>
  <c r="R33" i="6"/>
  <c r="M33" i="6"/>
  <c r="F33" i="6"/>
  <c r="J33" i="6"/>
  <c r="N33" i="6"/>
  <c r="C33" i="6"/>
  <c r="O33" i="6"/>
  <c r="D33" i="6"/>
  <c r="P33" i="6"/>
  <c r="K33" i="6"/>
  <c r="E33" i="6"/>
  <c r="Q33" i="6"/>
  <c r="H33" i="6"/>
  <c r="G33" i="6"/>
  <c r="S33" i="6"/>
  <c r="I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<sst xmlns="http://schemas.openxmlformats.org/spreadsheetml/2006/main" count="155" uniqueCount="56">
  <si>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</si>
  <si>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</si>
  <si>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</si>
  <si>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</si>
  <si>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</si>
  <si>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</si>
  <si>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</si>
  <si>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</si>
  <si>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</si>
  <si>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</si>
  <si>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</si>
  <si>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</si>
  <si>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</si>
  <si>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</si>
  <si>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</si>
  <si>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</si>
  <si>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</si>
  <si>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</si>
  <si>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</si>
  <si>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</si>
  <si>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</si>
  <si>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</si>
  <si>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</si>
  <si>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</si>
  <si>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</si>
  <si>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</si>
  <si>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</si>
  <si>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</si>
  <si>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</si>
  <si>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</si>
  <si>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</si>
  <si>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</si>
  <si>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</si>
  <si>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</si>
  <si>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</si>
  <si>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</si>
  <si>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</si>
  <si>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</si>
  <si>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</si>
  <si>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</si>
  <si>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</si>
  <si>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</si>
  <si>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</si>
  <si>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</si>
  <si>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</si>
  <si>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</si>
  <si>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</si>
  <si>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</si>
  <si>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</si>
  <si>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</si>
  <si>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</si>
  <si>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</si>
  <si>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</si>
  <si>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</si>
  <si>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JU12 Le Pichoux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</si>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</sst>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1" sqref="S1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41690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0.68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/>
      <c r="D11" s="8">
        <v>4</v>
      </c>
      <c r="E11" s="8"/>
      <c r="F11" s="8"/>
      <c r="G11" s="8"/>
      <c r="H11" s="8"/>
      <c r="I11" s="8">
        <v>20</v>
      </c>
      <c r="J11" s="8">
        <v>20</v>
      </c>
      <c r="K11" s="8">
        <v>14</v>
      </c>
      <c r="L11" s="8"/>
      <c r="M11" s="8">
        <v>4</v>
      </c>
      <c r="N11" s="8"/>
      <c r="O11" s="8"/>
      <c r="P11" s="8"/>
      <c r="Q11" s="8"/>
      <c r="R11" s="8"/>
      <c r="S11" s="8">
        <v>1</v>
      </c>
    </row>
    <row r="12" spans="1:19" x14ac:dyDescent="0.25">
      <c r="A12" s="31">
        <v>22</v>
      </c>
      <c r="B12" s="31">
        <v>0.3</v>
      </c>
      <c r="C12" s="8">
        <v>1</v>
      </c>
      <c r="D12" s="8">
        <v>3</v>
      </c>
      <c r="E12" s="8"/>
      <c r="F12" s="8"/>
      <c r="G12" s="8"/>
      <c r="H12" s="8"/>
      <c r="I12" s="8">
        <v>13</v>
      </c>
      <c r="J12" s="8">
        <v>33</v>
      </c>
      <c r="K12" s="8">
        <v>4</v>
      </c>
      <c r="L12" s="8"/>
      <c r="M12" s="8">
        <v>9</v>
      </c>
      <c r="N12" s="8"/>
      <c r="O12" s="8"/>
      <c r="P12" s="8"/>
      <c r="Q12" s="8"/>
      <c r="R12" s="8"/>
      <c r="S12" s="8">
        <v>2</v>
      </c>
    </row>
    <row r="13" spans="1:19" x14ac:dyDescent="0.25">
      <c r="A13" s="31">
        <v>26</v>
      </c>
      <c r="B13" s="31">
        <v>0.5</v>
      </c>
      <c r="C13" s="8"/>
      <c r="D13" s="8">
        <v>3</v>
      </c>
      <c r="E13" s="8"/>
      <c r="F13" s="8"/>
      <c r="G13" s="8"/>
      <c r="H13" s="8"/>
      <c r="I13" s="8">
        <v>12</v>
      </c>
      <c r="J13" s="8">
        <v>12</v>
      </c>
      <c r="K13" s="8">
        <v>7</v>
      </c>
      <c r="L13" s="8"/>
      <c r="M13" s="8">
        <v>3</v>
      </c>
      <c r="N13" s="8"/>
      <c r="O13" s="8"/>
      <c r="P13" s="8"/>
      <c r="Q13" s="8"/>
      <c r="R13" s="8"/>
      <c r="S13" s="8">
        <v>1</v>
      </c>
    </row>
    <row r="14" spans="1:19" x14ac:dyDescent="0.25">
      <c r="A14" s="31">
        <v>30</v>
      </c>
      <c r="B14" s="31">
        <v>0.7</v>
      </c>
      <c r="C14" s="8"/>
      <c r="D14" s="8">
        <v>1</v>
      </c>
      <c r="E14" s="8"/>
      <c r="F14" s="8"/>
      <c r="G14" s="8"/>
      <c r="H14" s="8"/>
      <c r="I14" s="8">
        <v>9</v>
      </c>
      <c r="J14" s="8">
        <v>10</v>
      </c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31">
        <v>34</v>
      </c>
      <c r="B15" s="31">
        <v>1</v>
      </c>
      <c r="C15" s="8"/>
      <c r="D15" s="8">
        <v>2</v>
      </c>
      <c r="E15" s="8"/>
      <c r="F15" s="8"/>
      <c r="G15" s="8"/>
      <c r="H15" s="8"/>
      <c r="I15" s="8">
        <v>3</v>
      </c>
      <c r="J15" s="8">
        <v>5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/>
      <c r="D16" s="8">
        <v>1</v>
      </c>
      <c r="E16" s="8"/>
      <c r="F16" s="8"/>
      <c r="G16" s="8"/>
      <c r="H16" s="8"/>
      <c r="I16" s="8">
        <v>3</v>
      </c>
      <c r="J16" s="8">
        <v>3</v>
      </c>
      <c r="K16" s="8">
        <v>2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/>
      <c r="D17" s="8">
        <v>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/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/>
      <c r="D19" s="8"/>
      <c r="E19" s="8"/>
      <c r="F19" s="8"/>
      <c r="G19" s="8"/>
      <c r="H19" s="8"/>
      <c r="I19" s="8"/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/>
      <c r="D20" s="8">
        <v>1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>
        <v>1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</v>
      </c>
      <c r="D54" s="12">
        <f t="shared" ref="D54:S54" si="0">SUM(D9:D51)</f>
        <v>22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62</v>
      </c>
      <c r="J54" s="12">
        <f t="shared" si="0"/>
        <v>83</v>
      </c>
      <c r="K54" s="12">
        <f t="shared" si="0"/>
        <v>34</v>
      </c>
      <c r="L54" s="12">
        <f t="shared" si="0"/>
        <v>0</v>
      </c>
      <c r="M54" s="12">
        <f t="shared" si="0"/>
        <v>16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4</v>
      </c>
      <c r="T54" s="13">
        <f>SUM(C54:S54)</f>
        <v>222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1.5</v>
      </c>
      <c r="D55" s="20">
        <f t="shared" ref="D55:S55" si="3">ROUND(D54/$B$6, 1)</f>
        <v>32.4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91.2</v>
      </c>
      <c r="J55" s="20">
        <f t="shared" si="3"/>
        <v>122.1</v>
      </c>
      <c r="K55" s="20">
        <f t="shared" si="3"/>
        <v>50</v>
      </c>
      <c r="L55" s="20">
        <f t="shared" si="3"/>
        <v>0</v>
      </c>
      <c r="M55" s="20">
        <f t="shared" si="3"/>
        <v>23.5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5.9</v>
      </c>
      <c r="T55" s="21">
        <f>ROUND(SUM(C55:S55),0)</f>
        <v>327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0.04</v>
      </c>
      <c r="D56" s="22">
        <f>ROUND('Calcul surface terriere'!D53, 2)</f>
        <v>2.64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3.46</v>
      </c>
      <c r="J56" s="22">
        <f>ROUND('Calcul surface terriere'!J53, 2)</f>
        <v>3.9</v>
      </c>
      <c r="K56" s="22">
        <f>ROUND('Calcul surface terriere'!K53, 2)</f>
        <v>1.73</v>
      </c>
      <c r="L56" s="22">
        <f>ROUND('Calcul surface terriere'!L53, 2)</f>
        <v>0</v>
      </c>
      <c r="M56" s="22">
        <f>ROUND('Calcul surface terriere'!M53, 2)</f>
        <v>0.6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0.15</v>
      </c>
      <c r="T56" s="23">
        <f>ROUND('Calcul surface terriere'!T53,1)</f>
        <v>12.5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0.06</v>
      </c>
      <c r="D57" s="22">
        <f>ROUND('Calcul surface terriere'!D54, 2)</f>
        <v>3.88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5.09</v>
      </c>
      <c r="J57" s="22">
        <f>ROUND('Calcul surface terriere'!J54, 2)</f>
        <v>5.74</v>
      </c>
      <c r="K57" s="22">
        <f>ROUND('Calcul surface terriere'!K54, 2)</f>
        <v>2.54</v>
      </c>
      <c r="L57" s="22">
        <f>ROUND('Calcul surface terriere'!L54, 2)</f>
        <v>0</v>
      </c>
      <c r="M57" s="22">
        <f>ROUND('Calcul surface terriere'!M54, 2)</f>
        <v>0.89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0.23</v>
      </c>
      <c r="T57" s="23">
        <f>ROUND('Calcul surface terriere'!T54, 1)</f>
        <v>18.399999999999999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21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28</v>
      </c>
      <c r="J58" s="24">
        <f>ROUND(100 * 'Calcul surface terriere'!J55,0)</f>
        <v>31</v>
      </c>
      <c r="K58" s="24">
        <f>ROUND(100 * 'Calcul surface terriere'!K55,0)</f>
        <v>14</v>
      </c>
      <c r="L58" s="24">
        <f>ROUND(100 * 'Calcul surface terriere'!L55,0)</f>
        <v>0</v>
      </c>
      <c r="M58" s="24">
        <f>ROUND(100 * 'Calcul surface terriere'!M55,0)</f>
        <v>5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0.3</v>
      </c>
      <c r="D59" s="26">
        <f>ROUND('Calcul volume sur pied'!D53, 1)</f>
        <v>30.9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34.299999999999997</v>
      </c>
      <c r="J59" s="26">
        <f>ROUND('Calcul volume sur pied'!J53, 1)</f>
        <v>35.799999999999997</v>
      </c>
      <c r="K59" s="26">
        <f>ROUND('Calcul volume sur pied'!K53, 1)</f>
        <v>16.7</v>
      </c>
      <c r="L59" s="26">
        <f>ROUND('Calcul volume sur pied'!L53, 1)</f>
        <v>0</v>
      </c>
      <c r="M59" s="26">
        <f>ROUND('Calcul volume sur pied'!M53, 1)</f>
        <v>5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1.3</v>
      </c>
      <c r="T59" s="27">
        <f>ROUND('Calcul volume sur pied'!T53, 0)</f>
        <v>124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0.4</v>
      </c>
      <c r="D60" s="26">
        <f>ROUND('Calcul volume sur pied'!D54, 1)</f>
        <v>45.4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50.4</v>
      </c>
      <c r="J60" s="26">
        <f>ROUND('Calcul volume sur pied'!J54, 1)</f>
        <v>52.6</v>
      </c>
      <c r="K60" s="26">
        <f>ROUND('Calcul volume sur pied'!K54, 1)</f>
        <v>24.6</v>
      </c>
      <c r="L60" s="26">
        <f>ROUND('Calcul volume sur pied'!L54, 1)</f>
        <v>0</v>
      </c>
      <c r="M60" s="26">
        <f>ROUND('Calcul volume sur pied'!M54, 1)</f>
        <v>7.4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1.9</v>
      </c>
      <c r="T60" s="27">
        <f>ROUND('Calcul volume sur pied'!T54, 0)</f>
        <v>183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25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28</v>
      </c>
      <c r="J61" s="24">
        <f>ROUND(100 * 'Calcul volume sur pied'!J55, 0)</f>
        <v>29</v>
      </c>
      <c r="K61" s="24">
        <f>ROUND(100 * 'Calcul volume sur pied'!K55, 0)</f>
        <v>13</v>
      </c>
      <c r="L61" s="24">
        <f>ROUND(100 * 'Calcul volume sur pied'!L55, 0)</f>
        <v>0</v>
      </c>
      <c r="M61" s="24">
        <f>ROUND(100 * 'Calcul volume sur pied'!M55, 0)</f>
        <v>4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0</v>
      </c>
      <c r="D11" s="8">
        <f>'Protocole Inventaire'!D11/$B$6</f>
        <v>5.8823529411764701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29.411764705882351</v>
      </c>
      <c r="J11" s="8">
        <f>'Protocole Inventaire'!J11/$B$6</f>
        <v>29.411764705882351</v>
      </c>
      <c r="K11" s="8">
        <f>'Protocole Inventaire'!K11/$B$6</f>
        <v>20.588235294117645</v>
      </c>
      <c r="L11" s="8">
        <f>'Protocole Inventaire'!L11/$B$6</f>
        <v>0</v>
      </c>
      <c r="M11" s="8">
        <f>'Protocole Inventaire'!M11/$B$6</f>
        <v>5.8823529411764701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1.4705882352941175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1.4705882352941175</v>
      </c>
      <c r="D12" s="8">
        <f>'Protocole Inventaire'!D12/$B$6</f>
        <v>4.4117647058823524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19.117647058823529</v>
      </c>
      <c r="J12" s="8">
        <f>'Protocole Inventaire'!J12/$B$6</f>
        <v>48.529411764705877</v>
      </c>
      <c r="K12" s="8">
        <f>'Protocole Inventaire'!K12/$B$6</f>
        <v>5.8823529411764701</v>
      </c>
      <c r="L12" s="8">
        <f>'Protocole Inventaire'!L12/$B$6</f>
        <v>0</v>
      </c>
      <c r="M12" s="8">
        <f>'Protocole Inventaire'!M12/$B$6</f>
        <v>13.235294117647058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2.9411764705882351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0</v>
      </c>
      <c r="D13" s="8">
        <f>'Protocole Inventaire'!D13/$B$6</f>
        <v>4.4117647058823524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17.647058823529409</v>
      </c>
      <c r="J13" s="8">
        <f>'Protocole Inventaire'!J13/$B$6</f>
        <v>17.647058823529409</v>
      </c>
      <c r="K13" s="8">
        <f>'Protocole Inventaire'!K13/$B$6</f>
        <v>10.294117647058822</v>
      </c>
      <c r="L13" s="8">
        <f>'Protocole Inventaire'!L13/$B$6</f>
        <v>0</v>
      </c>
      <c r="M13" s="8">
        <f>'Protocole Inventaire'!M13/$B$6</f>
        <v>4.4117647058823524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1.4705882352941175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0</v>
      </c>
      <c r="D14" s="8">
        <f>'Protocole Inventaire'!D14/$B$6</f>
        <v>1.4705882352941175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13.235294117647058</v>
      </c>
      <c r="J14" s="8">
        <f>'Protocole Inventaire'!J14/$B$6</f>
        <v>14.705882352941176</v>
      </c>
      <c r="K14" s="8">
        <f>'Protocole Inventaire'!K14/$B$6</f>
        <v>8.8235294117647047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0</v>
      </c>
      <c r="D15" s="8">
        <f>'Protocole Inventaire'!D15/$B$6</f>
        <v>2.9411764705882351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4.4117647058823524</v>
      </c>
      <c r="J15" s="8">
        <f>'Protocole Inventaire'!J15/$B$6</f>
        <v>7.3529411764705879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0</v>
      </c>
      <c r="D16" s="8">
        <f>'Protocole Inventaire'!D16/$B$6</f>
        <v>1.4705882352941175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4.4117647058823524</v>
      </c>
      <c r="J16" s="8">
        <f>'Protocole Inventaire'!J16/$B$6</f>
        <v>4.4117647058823524</v>
      </c>
      <c r="K16" s="8">
        <f>'Protocole Inventaire'!K16/$B$6</f>
        <v>2.9411764705882351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0</v>
      </c>
      <c r="D17" s="8">
        <f>'Protocole Inventaire'!D17/$B$6</f>
        <v>4.4117647058823524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0</v>
      </c>
      <c r="D18" s="8">
        <f>'Protocole Inventaire'!D18/$B$6</f>
        <v>1.4705882352941175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1.4705882352941175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0</v>
      </c>
      <c r="D20" s="8">
        <f>'Protocole Inventaire'!D20/$B$6</f>
        <v>1.4705882352941175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1.4705882352941175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1.4705882352941175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1.4705882352941175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1.4705882352941175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1.4705882352941175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0.50893800988154636</v>
      </c>
      <c r="J11" s="8">
        <f>'Protocole Inventaire'!J11*($A11/200)^2*PI()</f>
        <v>0.50893800988154636</v>
      </c>
      <c r="K11" s="8">
        <f>'Protocole Inventaire'!K11*($A11/200)^2*PI()</f>
        <v>0.35625660691708255</v>
      </c>
      <c r="L11" s="8">
        <f>'Protocole Inventaire'!L11*($A11/200)^2*PI()</f>
        <v>0</v>
      </c>
      <c r="M11" s="8">
        <f>'Protocole Inventaire'!M11*($A11/200)^2*PI()</f>
        <v>0.10178760197630929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2.5446900494077322E-2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3.8013271108436497E-2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0.49417252440967446</v>
      </c>
      <c r="J12" s="8">
        <f>'Protocole Inventaire'!J12*($A12/200)^2*PI()</f>
        <v>1.2544379465784044</v>
      </c>
      <c r="K12" s="8">
        <f>'Protocole Inventaire'!K12*($A12/200)^2*PI()</f>
        <v>0.15205308443374599</v>
      </c>
      <c r="L12" s="8">
        <f>'Protocole Inventaire'!L12*($A12/200)^2*PI()</f>
        <v>0</v>
      </c>
      <c r="M12" s="8">
        <f>'Protocole Inventaire'!M12*($A12/200)^2*PI()</f>
        <v>0.34211943997592847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7.6026542216872994E-2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0.63711499014801021</v>
      </c>
      <c r="J13" s="8">
        <f>'Protocole Inventaire'!J13*($A13/200)^2*PI()</f>
        <v>0.63711499014801021</v>
      </c>
      <c r="K13" s="8">
        <f>'Protocole Inventaire'!K13*($A13/200)^2*PI()</f>
        <v>0.3716504109196726</v>
      </c>
      <c r="L13" s="8">
        <f>'Protocole Inventaire'!L13*($A13/200)^2*PI()</f>
        <v>0</v>
      </c>
      <c r="M13" s="8">
        <f>'Protocole Inventaire'!M13*($A13/200)^2*PI()</f>
        <v>0.15927874753700255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0.63617251235193306</v>
      </c>
      <c r="J14" s="8">
        <f>'Protocole Inventaire'!J14*($A14/200)^2*PI()</f>
        <v>0.70685834705770334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</v>
      </c>
      <c r="D15" s="8">
        <f>'Protocole Inventaire'!D15*($A15/200)^2*PI()</f>
        <v>0.18158405537749009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0.27237608306623512</v>
      </c>
      <c r="J15" s="8">
        <f>'Protocole Inventaire'!J15*($A15/200)^2*PI()</f>
        <v>0.45396013844372518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0.34023448438377463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3.8013271108436497E-2</v>
      </c>
      <c r="D53">
        <f t="shared" ref="D53:S53" si="0">SUM(D9:D51)</f>
        <v>2.6357962363618364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3.4601501486637982</v>
      </c>
      <c r="J53">
        <f t="shared" si="0"/>
        <v>3.9015439164931642</v>
      </c>
      <c r="K53">
        <f t="shared" si="0"/>
        <v>1.7272476409436683</v>
      </c>
      <c r="L53">
        <f t="shared" si="0"/>
        <v>0</v>
      </c>
      <c r="M53">
        <f t="shared" si="0"/>
        <v>0.60318578948924029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0.15456635855661782</v>
      </c>
      <c r="T53">
        <f>SUM(C53:S53)</f>
        <v>12.520503361616761</v>
      </c>
    </row>
    <row r="54" spans="1:20" x14ac:dyDescent="0.25">
      <c r="A54" t="s">
        <v>49</v>
      </c>
      <c r="B54" t="s">
        <v>30</v>
      </c>
      <c r="C54">
        <f>C53/$B$6</f>
        <v>5.5901869277112493E-2</v>
      </c>
      <c r="D54">
        <f t="shared" ref="D54:S54" si="1">D53/$B$6</f>
        <v>3.8761709358262295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5.0884561009761731</v>
      </c>
      <c r="J54">
        <f t="shared" si="1"/>
        <v>5.7375645830781821</v>
      </c>
      <c r="K54">
        <f t="shared" si="1"/>
        <v>2.5400700602112769</v>
      </c>
      <c r="L54">
        <f t="shared" si="1"/>
        <v>0</v>
      </c>
      <c r="M54">
        <f t="shared" si="1"/>
        <v>0.88703792571947093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0.22730346846561442</v>
      </c>
      <c r="T54">
        <f>SUM(C54:S54)</f>
        <v>18.412504943554062</v>
      </c>
    </row>
    <row r="55" spans="1:20" x14ac:dyDescent="0.25">
      <c r="A55" t="s">
        <v>49</v>
      </c>
      <c r="B55" t="s">
        <v>50</v>
      </c>
      <c r="C55">
        <f>C54/$T54</f>
        <v>3.0360816981984239E-3</v>
      </c>
      <c r="D55">
        <f t="shared" ref="D55:S55" si="2">D54/$T54</f>
        <v>0.21051839213127913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0.27635870928890444</v>
      </c>
      <c r="J55">
        <f t="shared" si="2"/>
        <v>0.31161238520600187</v>
      </c>
      <c r="K55">
        <f t="shared" si="2"/>
        <v>0.13795353038590857</v>
      </c>
      <c r="L55">
        <f t="shared" si="2"/>
        <v>0</v>
      </c>
      <c r="M55">
        <f t="shared" si="2"/>
        <v>4.8175841822652679E-2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1.2345059467054748E-2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0.68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0</v>
      </c>
      <c r="D11" s="8">
        <f>'Protocole Inventaire'!D11*$B11</f>
        <v>0.8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4</v>
      </c>
      <c r="J11" s="8">
        <f>'Protocole Inventaire'!J11*$B11</f>
        <v>4</v>
      </c>
      <c r="K11" s="8">
        <f>'Protocole Inventaire'!K11*$B11</f>
        <v>2.8000000000000003</v>
      </c>
      <c r="L11" s="8">
        <f>'Protocole Inventaire'!L11*$B11</f>
        <v>0</v>
      </c>
      <c r="M11" s="8">
        <f>'Protocole Inventaire'!M11*$B11</f>
        <v>0.8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0.2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0.3</v>
      </c>
      <c r="D12" s="8">
        <f>'Protocole Inventaire'!D12*$B12</f>
        <v>0.89999999999999991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3.9</v>
      </c>
      <c r="J12" s="8">
        <f>'Protocole Inventaire'!J12*$B12</f>
        <v>9.9</v>
      </c>
      <c r="K12" s="8">
        <f>'Protocole Inventaire'!K12*$B12</f>
        <v>1.2</v>
      </c>
      <c r="L12" s="8">
        <f>'Protocole Inventaire'!L12*$B12</f>
        <v>0</v>
      </c>
      <c r="M12" s="8">
        <f>'Protocole Inventaire'!M12*$B12</f>
        <v>2.6999999999999997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0.6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0</v>
      </c>
      <c r="D13" s="8">
        <f>'Protocole Inventaire'!D13*$B13</f>
        <v>1.5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6</v>
      </c>
      <c r="J13" s="8">
        <f>'Protocole Inventaire'!J13*$B13</f>
        <v>6</v>
      </c>
      <c r="K13" s="8">
        <f>'Protocole Inventaire'!K13*$B13</f>
        <v>3.5</v>
      </c>
      <c r="L13" s="8">
        <f>'Protocole Inventaire'!L13*$B13</f>
        <v>0</v>
      </c>
      <c r="M13" s="8">
        <f>'Protocole Inventaire'!M13*$B13</f>
        <v>1.5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0.5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0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6.3</v>
      </c>
      <c r="J14" s="8">
        <f>'Protocole Inventaire'!J14*$B14</f>
        <v>7</v>
      </c>
      <c r="K14" s="8">
        <f>'Protocole Inventaire'!K14*$B14</f>
        <v>4.1999999999999993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0</v>
      </c>
      <c r="D15" s="8">
        <f>'Protocole Inventaire'!D15*$B15</f>
        <v>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</v>
      </c>
      <c r="J15" s="8">
        <f>'Protocole Inventaire'!J15*$B15</f>
        <v>5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0</v>
      </c>
      <c r="D16" s="8">
        <f>'Protocole Inventaire'!D16*$B16</f>
        <v>1.3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3.9000000000000004</v>
      </c>
      <c r="J16" s="8">
        <f>'Protocole Inventaire'!J16*$B16</f>
        <v>3.9000000000000004</v>
      </c>
      <c r="K16" s="8">
        <f>'Protocole Inventaire'!K16*$B16</f>
        <v>2.6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0</v>
      </c>
      <c r="D17" s="8">
        <f>'Protocole Inventaire'!D17*$B17</f>
        <v>4.8000000000000007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0</v>
      </c>
      <c r="D18" s="8">
        <f>'Protocole Inventaire'!D18*$B18</f>
        <v>2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2.4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0</v>
      </c>
      <c r="D20" s="8">
        <f>'Protocole Inventaire'!D20*$B20</f>
        <v>2.8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3.3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4.4000000000000004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4.4000000000000004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6.4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0.3</v>
      </c>
      <c r="D53">
        <f t="shared" ref="D53:S53" si="0">SUM(D9:D51)</f>
        <v>30.9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34.300000000000004</v>
      </c>
      <c r="J53">
        <f t="shared" si="0"/>
        <v>35.799999999999997</v>
      </c>
      <c r="K53">
        <f t="shared" si="0"/>
        <v>16.7</v>
      </c>
      <c r="L53">
        <f t="shared" si="0"/>
        <v>0</v>
      </c>
      <c r="M53">
        <f t="shared" si="0"/>
        <v>5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1.3</v>
      </c>
      <c r="T53">
        <f>SUM(C53:S53)</f>
        <v>124.3</v>
      </c>
    </row>
    <row r="54" spans="1:20" x14ac:dyDescent="0.25">
      <c r="A54" t="s">
        <v>53</v>
      </c>
      <c r="B54" t="s">
        <v>30</v>
      </c>
      <c r="C54">
        <f>C53/$B$6</f>
        <v>0.44117647058823523</v>
      </c>
      <c r="D54">
        <f t="shared" ref="D54:S54" si="1">D53/$B$6</f>
        <v>45.441176470588232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50.441176470588239</v>
      </c>
      <c r="J54">
        <f t="shared" si="1"/>
        <v>52.647058823529406</v>
      </c>
      <c r="K54">
        <f t="shared" si="1"/>
        <v>24.558823529411761</v>
      </c>
      <c r="L54">
        <f t="shared" si="1"/>
        <v>0</v>
      </c>
      <c r="M54">
        <f t="shared" si="1"/>
        <v>7.3529411764705879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1.9117647058823528</v>
      </c>
      <c r="T54">
        <f>SUM(C54:S54)</f>
        <v>182.79411764705878</v>
      </c>
    </row>
    <row r="55" spans="1:20" x14ac:dyDescent="0.25">
      <c r="A55" t="s">
        <v>53</v>
      </c>
      <c r="B55" t="s">
        <v>50</v>
      </c>
      <c r="C55">
        <f>C54/$T54</f>
        <v>2.4135156878519713E-3</v>
      </c>
      <c r="D55">
        <f t="shared" ref="D55:S55" si="2">D54/$T54</f>
        <v>0.24859211584875304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0.27594529364440878</v>
      </c>
      <c r="J55">
        <f t="shared" si="2"/>
        <v>0.28801287208366855</v>
      </c>
      <c r="K55">
        <f t="shared" si="2"/>
        <v>0.1343523732904264</v>
      </c>
      <c r="L55">
        <f t="shared" si="2"/>
        <v>0</v>
      </c>
      <c r="M55">
        <f t="shared" si="2"/>
        <v>4.0225261464199524E-2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1.0458567980691877E-2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2025-01-17T13:07:09Z</dcterms:modified>
</cp:coreProperties>
</file>