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6 Nüflue\20181129 Vollkluppierung\"/>
    </mc:Choice>
  </mc:AlternateContent>
  <xr:revisionPtr revIDLastSave="0" documentId="13_ncr:1_{230A4B75-2271-418D-A5EF-2583D519157C}" xr6:coauthVersionLast="36" xr6:coauthVersionMax="47" xr10:uidLastSave="{00000000-0000-0000-0000-000000000000}"/>
  <bookViews>
    <workbookView xWindow="-33960" yWindow="-960" windowWidth="28800" windowHeight="1750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6" l="1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3" i="6" l="1"/>
  <c r="Q33" i="6"/>
  <c r="C33" i="6"/>
  <c r="S33" i="6"/>
  <c r="P33" i="6"/>
  <c r="J33" i="6"/>
  <c r="R33" i="6"/>
  <c r="K33" i="6"/>
  <c r="H33" i="6"/>
  <c r="D33" i="6"/>
  <c r="L33" i="6"/>
  <c r="E33" i="6"/>
  <c r="M33" i="6"/>
  <c r="F33" i="6"/>
  <c r="N33" i="6"/>
  <c r="G33" i="6"/>
  <c r="O33" i="6"/>
  <c r="J32" i="6"/>
  <c r="R32" i="6"/>
  <c r="D32" i="6"/>
  <c r="C32" i="6"/>
  <c r="K32" i="6"/>
  <c r="S32" i="6"/>
  <c r="L32" i="6"/>
  <c r="I32" i="6"/>
  <c r="E32" i="6"/>
  <c r="M32" i="6"/>
  <c r="F32" i="6"/>
  <c r="N32" i="6"/>
  <c r="G32" i="6"/>
  <c r="O32" i="6"/>
  <c r="H32" i="6"/>
  <c r="P32" i="6"/>
  <c r="Q32" i="6"/>
  <c r="D30" i="6"/>
  <c r="L30" i="6"/>
  <c r="N30" i="6"/>
  <c r="S30" i="6"/>
  <c r="E30" i="6"/>
  <c r="M30" i="6"/>
  <c r="F30" i="6"/>
  <c r="K30" i="6"/>
  <c r="G30" i="6"/>
  <c r="O30" i="6"/>
  <c r="H30" i="6"/>
  <c r="P30" i="6"/>
  <c r="C30" i="6"/>
  <c r="I30" i="6"/>
  <c r="Q30" i="6"/>
  <c r="J30" i="6"/>
  <c r="R30" i="6"/>
  <c r="C31" i="6"/>
  <c r="K31" i="6"/>
  <c r="S31" i="6"/>
  <c r="E31" i="6"/>
  <c r="D31" i="6"/>
  <c r="L31" i="6"/>
  <c r="M31" i="6"/>
  <c r="F31" i="6"/>
  <c r="N31" i="6"/>
  <c r="G31" i="6"/>
  <c r="O31" i="6"/>
  <c r="H31" i="6"/>
  <c r="P31" i="6"/>
  <c r="I31" i="6"/>
  <c r="Q31" i="6"/>
  <c r="J31" i="6"/>
  <c r="R31" i="6"/>
  <c r="D30" i="5"/>
  <c r="L30" i="5"/>
  <c r="S30" i="5"/>
  <c r="E30" i="5"/>
  <c r="M30" i="5"/>
  <c r="F30" i="5"/>
  <c r="N30" i="5"/>
  <c r="R30" i="5"/>
  <c r="K30" i="5"/>
  <c r="G30" i="5"/>
  <c r="O30" i="5"/>
  <c r="H30" i="5"/>
  <c r="P30" i="5"/>
  <c r="I30" i="5"/>
  <c r="Q30" i="5"/>
  <c r="J30" i="5"/>
  <c r="C30" i="5"/>
  <c r="H34" i="5"/>
  <c r="P34" i="5"/>
  <c r="F34" i="5"/>
  <c r="I34" i="5"/>
  <c r="Q34" i="5"/>
  <c r="J34" i="5"/>
  <c r="R34" i="5"/>
  <c r="C34" i="5"/>
  <c r="K34" i="5"/>
  <c r="S34" i="5"/>
  <c r="E34" i="5"/>
  <c r="N34" i="5"/>
  <c r="G34" i="5"/>
  <c r="D34" i="5"/>
  <c r="L34" i="5"/>
  <c r="M34" i="5"/>
  <c r="O34" i="5"/>
  <c r="J32" i="5"/>
  <c r="R32" i="5"/>
  <c r="C32" i="5"/>
  <c r="K32" i="5"/>
  <c r="S32" i="5"/>
  <c r="D32" i="5"/>
  <c r="L32" i="5"/>
  <c r="H32" i="5"/>
  <c r="E32" i="5"/>
  <c r="M32" i="5"/>
  <c r="Q32" i="5"/>
  <c r="F32" i="5"/>
  <c r="N32" i="5"/>
  <c r="G32" i="5"/>
  <c r="O32" i="5"/>
  <c r="P32" i="5"/>
  <c r="I32" i="5"/>
  <c r="I33" i="5"/>
  <c r="Q33" i="5"/>
  <c r="P33" i="5"/>
  <c r="J33" i="5"/>
  <c r="R33" i="5"/>
  <c r="C33" i="5"/>
  <c r="K33" i="5"/>
  <c r="S33" i="5"/>
  <c r="F33" i="5"/>
  <c r="G33" i="5"/>
  <c r="D33" i="5"/>
  <c r="L33" i="5"/>
  <c r="E33" i="5"/>
  <c r="M33" i="5"/>
  <c r="N33" i="5"/>
  <c r="O33" i="5"/>
  <c r="H33" i="5"/>
  <c r="C31" i="5"/>
  <c r="K31" i="5"/>
  <c r="S31" i="5"/>
  <c r="I31" i="5"/>
  <c r="D31" i="5"/>
  <c r="L31" i="5"/>
  <c r="E31" i="5"/>
  <c r="M31" i="5"/>
  <c r="R31" i="5"/>
  <c r="F31" i="5"/>
  <c r="N31" i="5"/>
  <c r="Q31" i="5"/>
  <c r="J31" i="5"/>
  <c r="G31" i="5"/>
  <c r="O31" i="5"/>
  <c r="H31" i="5"/>
  <c r="P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<sst xmlns="http://schemas.openxmlformats.org/spreadsheetml/2006/main" count="156" uniqueCount="53">
  <si>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</si>
  <si>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</si>
  <si>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</si>
  <si>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</si>
  <si>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</si>
  <si>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</si>
  <si>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</si>
  <si>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</si>
  <si>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</si>
  <si>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</si>
  <si>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</si>
  <si>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</si>
  <si>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</si>
  <si>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</si>
  <si>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</si>
  <si>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</si>
  <si>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</si>
  <si>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</si>
  <si>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</si>
  <si>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</si>
  <si>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</si>
  <si>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</si>
  <si>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</si>
  <si>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</si>
  <si>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</si>
  <si>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</si>
  <si>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</si>
  <si>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</si>
  <si>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</si>
  <si>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</si>
  <si>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</si>
  <si>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</si>
  <si>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</si>
  <si>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</si>
  <si>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</si>
  <si>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</si>
  <si>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</si>
  <si>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</si>
  <si>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</si>
  <si>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</si>
  <si>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</si>
  <si>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</si>
  <si>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</si>
  <si>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</si>
  <si>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</si>
  <si>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</si>
  <si>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</si>
  <si>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</si>
  <si>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</si>
  <si>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</si>
  <si>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Nüflue</t>
  </si>
  <si>
    <t>0.1</t>
  </si>
  <si>
    <t>Andreas Birrer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</si>
</sst>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B1" workbookViewId="0">
      <selection activeCell="H8" sqref="H8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43433</v>
      </c>
    </row>
    <row r="5" spans="1:19" x14ac:dyDescent="0.25">
      <c r="A5" s="13" t="s">
        <v>17</v>
      </c>
      <c r="B5" s="10" t="s">
        <v>52</v>
      </c>
    </row>
    <row r="6" spans="1:19" x14ac:dyDescent="0.25">
      <c r="A6" s="13" t="s">
        <v>18</v>
      </c>
      <c r="B6" s="6">
        <v>0.37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8" t="s">
        <v>51</v>
      </c>
      <c r="C9" s="7"/>
      <c r="D9" s="7">
        <v>1</v>
      </c>
      <c r="E9" s="7"/>
      <c r="F9" s="7"/>
      <c r="G9" s="7"/>
      <c r="H9" s="7">
        <v>2</v>
      </c>
      <c r="I9" s="7">
        <v>40</v>
      </c>
      <c r="J9" s="7">
        <v>1</v>
      </c>
      <c r="K9" s="7"/>
      <c r="L9" s="7">
        <v>1</v>
      </c>
      <c r="M9" s="7">
        <v>4</v>
      </c>
      <c r="N9" s="7"/>
      <c r="O9" s="7">
        <v>5</v>
      </c>
      <c r="P9" s="7"/>
      <c r="Q9" s="7"/>
      <c r="R9" s="7"/>
      <c r="S9" s="7">
        <v>1</v>
      </c>
    </row>
    <row r="10" spans="1:19" x14ac:dyDescent="0.25">
      <c r="A10" s="8">
        <v>18</v>
      </c>
      <c r="B10" s="8">
        <v>0.2</v>
      </c>
      <c r="C10" s="8"/>
      <c r="D10" s="8">
        <v>3</v>
      </c>
      <c r="E10" s="8"/>
      <c r="F10" s="8"/>
      <c r="G10" s="8"/>
      <c r="H10" s="8"/>
      <c r="I10" s="8">
        <v>15</v>
      </c>
      <c r="J10" s="8"/>
      <c r="K10" s="8"/>
      <c r="L10" s="8"/>
      <c r="M10" s="8">
        <v>5</v>
      </c>
      <c r="N10" s="8"/>
      <c r="O10" s="8">
        <v>4</v>
      </c>
      <c r="P10" s="8"/>
      <c r="Q10" s="8"/>
      <c r="R10" s="8">
        <v>1</v>
      </c>
      <c r="S10" s="8"/>
    </row>
    <row r="11" spans="1:19" x14ac:dyDescent="0.25">
      <c r="A11" s="8">
        <v>22</v>
      </c>
      <c r="B11" s="8">
        <v>0.3</v>
      </c>
      <c r="C11" s="8"/>
      <c r="D11" s="8">
        <v>1</v>
      </c>
      <c r="E11" s="8"/>
      <c r="F11" s="8"/>
      <c r="G11" s="8"/>
      <c r="H11" s="8">
        <v>2</v>
      </c>
      <c r="I11" s="8">
        <v>20</v>
      </c>
      <c r="J11" s="8">
        <v>2</v>
      </c>
      <c r="K11" s="8"/>
      <c r="L11" s="8"/>
      <c r="M11" s="8">
        <v>4</v>
      </c>
      <c r="N11" s="8"/>
      <c r="O11" s="8">
        <v>1</v>
      </c>
      <c r="P11" s="8"/>
      <c r="Q11" s="8"/>
      <c r="R11" s="8"/>
      <c r="S11" s="8"/>
    </row>
    <row r="12" spans="1:19" x14ac:dyDescent="0.25">
      <c r="A12" s="8">
        <v>26</v>
      </c>
      <c r="B12" s="8">
        <v>0.5</v>
      </c>
      <c r="C12" s="8"/>
      <c r="D12" s="8">
        <v>2</v>
      </c>
      <c r="E12" s="8"/>
      <c r="F12" s="8"/>
      <c r="G12" s="8"/>
      <c r="H12" s="8">
        <v>1</v>
      </c>
      <c r="I12" s="8">
        <v>14</v>
      </c>
      <c r="J12" s="8">
        <v>2</v>
      </c>
      <c r="K12" s="8"/>
      <c r="L12" s="8">
        <v>1</v>
      </c>
      <c r="M12" s="8">
        <v>1</v>
      </c>
      <c r="N12" s="8">
        <v>1</v>
      </c>
      <c r="O12" s="8">
        <v>1</v>
      </c>
      <c r="P12" s="8"/>
      <c r="Q12" s="8"/>
      <c r="R12" s="8"/>
      <c r="S12" s="8"/>
    </row>
    <row r="13" spans="1:19" x14ac:dyDescent="0.25">
      <c r="A13" s="8">
        <v>30</v>
      </c>
      <c r="B13" s="8">
        <v>0.7</v>
      </c>
      <c r="C13" s="8"/>
      <c r="D13" s="8"/>
      <c r="E13" s="8"/>
      <c r="F13" s="8"/>
      <c r="G13" s="8"/>
      <c r="H13" s="8"/>
      <c r="I13" s="8">
        <v>8</v>
      </c>
      <c r="J13" s="8">
        <v>3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</v>
      </c>
      <c r="C14" s="8"/>
      <c r="D14" s="8">
        <v>2</v>
      </c>
      <c r="E14" s="8"/>
      <c r="F14" s="8"/>
      <c r="G14" s="8"/>
      <c r="H14" s="8">
        <v>2</v>
      </c>
      <c r="I14" s="8">
        <v>9</v>
      </c>
      <c r="J14" s="8">
        <v>3</v>
      </c>
      <c r="K14" s="8">
        <v>2</v>
      </c>
      <c r="L14" s="8"/>
      <c r="M14" s="8">
        <v>2</v>
      </c>
      <c r="N14" s="8"/>
      <c r="O14" s="8">
        <v>1</v>
      </c>
      <c r="P14" s="8"/>
      <c r="Q14" s="8"/>
      <c r="R14" s="8"/>
      <c r="S14" s="8"/>
    </row>
    <row r="15" spans="1:19" x14ac:dyDescent="0.25">
      <c r="A15" s="8">
        <v>38</v>
      </c>
      <c r="B15" s="8">
        <v>1.3</v>
      </c>
      <c r="C15" s="8"/>
      <c r="D15" s="8"/>
      <c r="E15" s="8"/>
      <c r="F15" s="8"/>
      <c r="G15" s="8"/>
      <c r="H15" s="8">
        <v>4</v>
      </c>
      <c r="I15" s="8">
        <v>1</v>
      </c>
      <c r="J15" s="8"/>
      <c r="K15" s="8"/>
      <c r="L15" s="8"/>
      <c r="M15" s="8"/>
      <c r="N15" s="8">
        <v>1</v>
      </c>
      <c r="O15" s="8">
        <v>3</v>
      </c>
      <c r="P15" s="8"/>
      <c r="Q15" s="8"/>
      <c r="R15" s="8"/>
      <c r="S15" s="8"/>
    </row>
    <row r="16" spans="1:19" x14ac:dyDescent="0.25">
      <c r="A16" s="8">
        <v>42</v>
      </c>
      <c r="B16" s="8">
        <v>1.7</v>
      </c>
      <c r="C16" s="8"/>
      <c r="D16" s="8">
        <v>1</v>
      </c>
      <c r="E16" s="8"/>
      <c r="F16" s="8"/>
      <c r="G16" s="8"/>
      <c r="H16" s="8"/>
      <c r="I16" s="8">
        <v>2</v>
      </c>
      <c r="J16" s="8">
        <v>1</v>
      </c>
      <c r="K16" s="8"/>
      <c r="L16" s="8"/>
      <c r="M16" s="8"/>
      <c r="N16" s="8"/>
      <c r="O16" s="8">
        <v>1</v>
      </c>
      <c r="P16" s="8"/>
      <c r="Q16" s="8"/>
      <c r="R16" s="8"/>
      <c r="S16" s="8"/>
    </row>
    <row r="17" spans="1:19" x14ac:dyDescent="0.25">
      <c r="A17" s="8">
        <v>46</v>
      </c>
      <c r="B17" s="8">
        <v>2.1</v>
      </c>
      <c r="C17" s="8"/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2.5</v>
      </c>
      <c r="C18" s="8"/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v>1</v>
      </c>
      <c r="P18" s="8"/>
      <c r="Q18" s="8"/>
      <c r="R18" s="8"/>
      <c r="S18" s="8"/>
    </row>
    <row r="19" spans="1:19" x14ac:dyDescent="0.25">
      <c r="A19" s="8">
        <v>54</v>
      </c>
      <c r="B19" s="8">
        <v>2.9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3.4</v>
      </c>
      <c r="C20" s="8"/>
      <c r="D20" s="8"/>
      <c r="E20" s="8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5.0999999999999996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5.7</v>
      </c>
      <c r="C24" s="8"/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102</v>
      </c>
      <c r="B31" s="8">
        <v>11.3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106</v>
      </c>
      <c r="B32" s="8">
        <v>12.2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110</v>
      </c>
      <c r="B33" s="8">
        <v>13.2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12</v>
      </c>
      <c r="E54" s="12">
        <f t="shared" si="0"/>
        <v>2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11</v>
      </c>
      <c r="I54" s="12">
        <f t="shared" si="0"/>
        <v>109</v>
      </c>
      <c r="J54" s="12">
        <f t="shared" si="0"/>
        <v>12</v>
      </c>
      <c r="K54" s="12">
        <f t="shared" si="0"/>
        <v>2</v>
      </c>
      <c r="L54" s="12">
        <f t="shared" si="0"/>
        <v>2</v>
      </c>
      <c r="M54" s="12">
        <f t="shared" si="0"/>
        <v>16</v>
      </c>
      <c r="N54" s="12">
        <f t="shared" si="0"/>
        <v>2</v>
      </c>
      <c r="O54" s="12">
        <f t="shared" si="0"/>
        <v>17</v>
      </c>
      <c r="P54" s="12">
        <f t="shared" ref="P54:Q54" si="2">SUM(P9:P51)</f>
        <v>0</v>
      </c>
      <c r="Q54" s="12">
        <f t="shared" si="2"/>
        <v>0</v>
      </c>
      <c r="R54" s="12">
        <f t="shared" si="0"/>
        <v>1</v>
      </c>
      <c r="S54" s="12">
        <f t="shared" si="0"/>
        <v>1</v>
      </c>
      <c r="T54" s="13">
        <f>SUM(C54:S54)</f>
        <v>187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0</v>
      </c>
      <c r="D55" s="20">
        <f t="shared" ref="D55:S55" si="3">ROUND(D54/$B$6, 1)</f>
        <v>32.4</v>
      </c>
      <c r="E55" s="20">
        <f t="shared" si="3"/>
        <v>5.4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29.7</v>
      </c>
      <c r="I55" s="20">
        <f t="shared" si="3"/>
        <v>294.60000000000002</v>
      </c>
      <c r="J55" s="20">
        <f t="shared" si="3"/>
        <v>32.4</v>
      </c>
      <c r="K55" s="20">
        <f t="shared" si="3"/>
        <v>5.4</v>
      </c>
      <c r="L55" s="20">
        <f t="shared" si="3"/>
        <v>5.4</v>
      </c>
      <c r="M55" s="20">
        <f t="shared" si="3"/>
        <v>43.2</v>
      </c>
      <c r="N55" s="20">
        <f t="shared" si="3"/>
        <v>5.4</v>
      </c>
      <c r="O55" s="20">
        <f t="shared" si="3"/>
        <v>45.9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2.7</v>
      </c>
      <c r="S55" s="20">
        <f t="shared" si="3"/>
        <v>2.7</v>
      </c>
      <c r="T55" s="21">
        <f>ROUND(SUM(C55:S55),0)</f>
        <v>505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0.92</v>
      </c>
      <c r="E56" s="22">
        <f>ROUND('Berechnungen Grundflaeche'!E53, 2)</f>
        <v>0.69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0.8</v>
      </c>
      <c r="I56" s="22">
        <f>ROUND('Berechnungen Grundflaeche'!I53, 2)</f>
        <v>4.2699999999999996</v>
      </c>
      <c r="J56" s="22">
        <f>ROUND('Berechnungen Grundflaeche'!J53, 2)</f>
        <v>0.82</v>
      </c>
      <c r="K56" s="22">
        <f>ROUND('Berechnungen Grundflaeche'!K53, 2)</f>
        <v>0.18</v>
      </c>
      <c r="L56" s="22">
        <f>ROUND('Berechnungen Grundflaeche'!L53, 2)</f>
        <v>7.0000000000000007E-2</v>
      </c>
      <c r="M56" s="22">
        <f>ROUND('Berechnungen Grundflaeche'!M53, 2)</f>
        <v>0.57999999999999996</v>
      </c>
      <c r="N56" s="22">
        <f>ROUND('Berechnungen Grundflaeche'!N53, 2)</f>
        <v>0.17</v>
      </c>
      <c r="O56" s="22">
        <f>ROUND('Berechnungen Grundflaeche'!O53, 2)</f>
        <v>1.04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0.03</v>
      </c>
      <c r="S56" s="22">
        <f>ROUND('Berechnungen Grundflaeche'!S53, 2)</f>
        <v>0.02</v>
      </c>
      <c r="T56" s="23">
        <f>ROUND('Berechnungen Grundflaeche'!T53,1)</f>
        <v>9.6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2.48</v>
      </c>
      <c r="E57" s="22">
        <f>ROUND('Berechnungen Grundflaeche'!E54, 2)</f>
        <v>1.88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2.15</v>
      </c>
      <c r="I57" s="22">
        <f>ROUND('Berechnungen Grundflaeche'!I54, 2)</f>
        <v>11.55</v>
      </c>
      <c r="J57" s="22">
        <f>ROUND('Berechnungen Grundflaeche'!J54, 2)</f>
        <v>2.2200000000000002</v>
      </c>
      <c r="K57" s="22">
        <f>ROUND('Berechnungen Grundflaeche'!K54, 2)</f>
        <v>0.49</v>
      </c>
      <c r="L57" s="22">
        <f>ROUND('Berechnungen Grundflaeche'!L54, 2)</f>
        <v>0.19</v>
      </c>
      <c r="M57" s="22">
        <f>ROUND('Berechnungen Grundflaeche'!M54, 2)</f>
        <v>1.56</v>
      </c>
      <c r="N57" s="22">
        <f>ROUND('Berechnungen Grundflaeche'!N54, 2)</f>
        <v>0.45</v>
      </c>
      <c r="O57" s="22">
        <f>ROUND('Berechnungen Grundflaeche'!O54, 2)</f>
        <v>2.8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7.0000000000000007E-2</v>
      </c>
      <c r="S57" s="22">
        <f>ROUND('Berechnungen Grundflaeche'!S54, 2)</f>
        <v>0.04</v>
      </c>
      <c r="T57" s="23">
        <f>ROUND('Berechnungen Grundflaeche'!T54, 1)</f>
        <v>25.9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10</v>
      </c>
      <c r="E58" s="24">
        <f>ROUND(100 * 'Berechnungen Grundflaeche'!E55,0)</f>
        <v>7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8</v>
      </c>
      <c r="I58" s="24">
        <f>ROUND(100 * 'Berechnungen Grundflaeche'!I55,0)</f>
        <v>45</v>
      </c>
      <c r="J58" s="24">
        <f>ROUND(100 * 'Berechnungen Grundflaeche'!J55,0)</f>
        <v>9</v>
      </c>
      <c r="K58" s="24">
        <f>ROUND(100 * 'Berechnungen Grundflaeche'!K55,0)</f>
        <v>2</v>
      </c>
      <c r="L58" s="24">
        <f>ROUND(100 * 'Berechnungen Grundflaeche'!L55,0)</f>
        <v>1</v>
      </c>
      <c r="M58" s="24">
        <f>ROUND(100 * 'Berechnungen Grundflaeche'!M55,0)</f>
        <v>6</v>
      </c>
      <c r="N58" s="24">
        <f>ROUND(100 * 'Berechnungen Grundflaeche'!N55,0)</f>
        <v>2</v>
      </c>
      <c r="O58" s="24">
        <f>ROUND(100 * 'Berechnungen Grundflaeche'!O55,0)</f>
        <v>11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10.3</v>
      </c>
      <c r="E59" s="26">
        <f>ROUND('Berechnungen Vorrat'!E53, 1)</f>
        <v>9.1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8.5</v>
      </c>
      <c r="I59" s="26">
        <f>ROUND('Berechnungen Vorrat'!I53, 1)</f>
        <v>39.299999999999997</v>
      </c>
      <c r="J59" s="26">
        <f>ROUND('Berechnungen Vorrat'!J53, 1)</f>
        <v>8.5</v>
      </c>
      <c r="K59" s="26">
        <f>ROUND('Berechnungen Vorrat'!K53, 1)</f>
        <v>2</v>
      </c>
      <c r="L59" s="26">
        <f>ROUND('Berechnungen Vorrat'!L53, 1)</f>
        <v>0.6</v>
      </c>
      <c r="M59" s="26">
        <f>ROUND('Berechnungen Vorrat'!M53, 1)</f>
        <v>5.0999999999999996</v>
      </c>
      <c r="N59" s="26">
        <f>ROUND('Berechnungen Vorrat'!N53, 1)</f>
        <v>1.8</v>
      </c>
      <c r="O59" s="26">
        <f>ROUND('Berechnungen Vorrat'!O53, 1)</f>
        <v>11.2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0.2</v>
      </c>
      <c r="S59" s="26">
        <f>ROUND('Berechnungen Vorrat'!S53, 1)</f>
        <v>0.1</v>
      </c>
      <c r="T59" s="27">
        <f>ROUND('Berechnungen Vorrat'!T53, 0)</f>
        <v>97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27.8</v>
      </c>
      <c r="E60" s="26">
        <f>ROUND('Berechnungen Vorrat'!E54, 1)</f>
        <v>24.6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23</v>
      </c>
      <c r="I60" s="26">
        <f>ROUND('Berechnungen Vorrat'!I54, 1)</f>
        <v>106.2</v>
      </c>
      <c r="J60" s="26">
        <f>ROUND('Berechnungen Vorrat'!J54, 1)</f>
        <v>23</v>
      </c>
      <c r="K60" s="26">
        <f>ROUND('Berechnungen Vorrat'!K54, 1)</f>
        <v>5.4</v>
      </c>
      <c r="L60" s="26">
        <f>ROUND('Berechnungen Vorrat'!L54, 1)</f>
        <v>1.6</v>
      </c>
      <c r="M60" s="26">
        <f>ROUND('Berechnungen Vorrat'!M54, 1)</f>
        <v>13.8</v>
      </c>
      <c r="N60" s="26">
        <f>ROUND('Berechnungen Vorrat'!N54, 1)</f>
        <v>4.9000000000000004</v>
      </c>
      <c r="O60" s="26">
        <f>ROUND('Berechnungen Vorrat'!O54, 1)</f>
        <v>30.3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0.5</v>
      </c>
      <c r="S60" s="26">
        <f>ROUND('Berechnungen Vorrat'!S54, 1)</f>
        <v>0.3</v>
      </c>
      <c r="T60" s="27">
        <f>ROUND('Berechnungen Vorrat'!T54, 0)</f>
        <v>261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11</v>
      </c>
      <c r="E61" s="24">
        <f>ROUND(100 * 'Berechnungen Vorrat'!E55, 0)</f>
        <v>9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9</v>
      </c>
      <c r="I61" s="24">
        <f>ROUND(100 * 'Berechnungen Vorrat'!I55, 0)</f>
        <v>41</v>
      </c>
      <c r="J61" s="24">
        <f>ROUND(100 * 'Berechnungen Vorrat'!J55, 0)</f>
        <v>9</v>
      </c>
      <c r="K61" s="24">
        <f>ROUND(100 * 'Berechnungen Vorrat'!K55, 0)</f>
        <v>2</v>
      </c>
      <c r="L61" s="24">
        <f>ROUND(100 * 'Berechnungen Vorrat'!L55, 0)</f>
        <v>1</v>
      </c>
      <c r="M61" s="24">
        <f>ROUND(100 * 'Berechnungen Vorrat'!M55, 0)</f>
        <v>5</v>
      </c>
      <c r="N61" s="24">
        <f>ROUND(100 * 'Berechnungen Vorrat'!N55, 0)</f>
        <v>2</v>
      </c>
      <c r="O61" s="24">
        <f>ROUND(100 * 'Berechnungen Vorrat'!O55, 0)</f>
        <v>12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0.37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 t="str">
        <f>Kluppierungsprotokoll!B9</f>
        <v>0.1</v>
      </c>
      <c r="C9" s="7">
        <f>Kluppierungsprotokoll!C9/$B$6</f>
        <v>0</v>
      </c>
      <c r="D9" s="7">
        <f>Kluppierungsprotokoll!D9/$B$6</f>
        <v>2.7027027027027026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5.4054054054054053</v>
      </c>
      <c r="I9" s="7">
        <f>Kluppierungsprotokoll!I9/$B$6</f>
        <v>108.10810810810811</v>
      </c>
      <c r="J9" s="7">
        <f>Kluppierungsprotokoll!J9/$B$6</f>
        <v>2.7027027027027026</v>
      </c>
      <c r="K9" s="7">
        <f>Kluppierungsprotokoll!K9/$B$6</f>
        <v>0</v>
      </c>
      <c r="L9" s="7">
        <f>Kluppierungsprotokoll!L9/$B$6</f>
        <v>2.7027027027027026</v>
      </c>
      <c r="M9" s="7">
        <f>Kluppierungsprotokoll!M9/$B$6</f>
        <v>10.810810810810811</v>
      </c>
      <c r="N9" s="7">
        <f>Kluppierungsprotokoll!N9/$B$6</f>
        <v>0</v>
      </c>
      <c r="O9" s="7">
        <f>Kluppierungsprotokoll!O9/$B$6</f>
        <v>13.513513513513514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2.7027027027027026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0</v>
      </c>
      <c r="D10" s="8">
        <f>Kluppierungsprotokoll!D10/$B$6</f>
        <v>8.1081081081081088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40.54054054054054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13.513513513513514</v>
      </c>
      <c r="N10" s="8">
        <f>Kluppierungsprotokoll!N10/$B$6</f>
        <v>0</v>
      </c>
      <c r="O10" s="8">
        <f>Kluppierungsprotokoll!O10/$B$6</f>
        <v>10.810810810810811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2.7027027027027026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0</v>
      </c>
      <c r="D11" s="8">
        <f>Kluppierungsprotokoll!D11/$B$6</f>
        <v>2.7027027027027026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5.4054054054054053</v>
      </c>
      <c r="I11" s="8">
        <f>Kluppierungsprotokoll!I11/$B$6</f>
        <v>54.054054054054056</v>
      </c>
      <c r="J11" s="8">
        <f>Kluppierungsprotokoll!J11/$B$6</f>
        <v>5.4054054054054053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10.810810810810811</v>
      </c>
      <c r="N11" s="8">
        <f>Kluppierungsprotokoll!N11/$B$6</f>
        <v>0</v>
      </c>
      <c r="O11" s="8">
        <f>Kluppierungsprotokoll!O11/$B$6</f>
        <v>2.7027027027027026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0</v>
      </c>
      <c r="D12" s="8">
        <f>Kluppierungsprotokoll!D12/$B$6</f>
        <v>5.4054054054054053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2.7027027027027026</v>
      </c>
      <c r="I12" s="8">
        <f>Kluppierungsprotokoll!I12/$B$6</f>
        <v>37.837837837837839</v>
      </c>
      <c r="J12" s="8">
        <f>Kluppierungsprotokoll!J12/$B$6</f>
        <v>5.4054054054054053</v>
      </c>
      <c r="K12" s="8">
        <f>Kluppierungsprotokoll!K12/$B$6</f>
        <v>0</v>
      </c>
      <c r="L12" s="8">
        <f>Kluppierungsprotokoll!L12/$B$6</f>
        <v>2.7027027027027026</v>
      </c>
      <c r="M12" s="8">
        <f>Kluppierungsprotokoll!M12/$B$6</f>
        <v>2.7027027027027026</v>
      </c>
      <c r="N12" s="8">
        <f>Kluppierungsprotokoll!N12/$B$6</f>
        <v>2.7027027027027026</v>
      </c>
      <c r="O12" s="8">
        <f>Kluppierungsprotokoll!O12/$B$6</f>
        <v>2.7027027027027026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21.621621621621621</v>
      </c>
      <c r="J13" s="8">
        <f>Kluppierungsprotokoll!J13/$B$6</f>
        <v>8.1081081081081088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Kluppierungsprotokoll!C14/$B$6</f>
        <v>0</v>
      </c>
      <c r="D14" s="8">
        <f>Kluppierungsprotokoll!D14/$B$6</f>
        <v>5.4054054054054053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5.4054054054054053</v>
      </c>
      <c r="I14" s="8">
        <f>Kluppierungsprotokoll!I14/$B$6</f>
        <v>24.324324324324326</v>
      </c>
      <c r="J14" s="8">
        <f>Kluppierungsprotokoll!J14/$B$6</f>
        <v>8.1081081081081088</v>
      </c>
      <c r="K14" s="8">
        <f>Kluppierungsprotokoll!K14/$B$6</f>
        <v>5.4054054054054053</v>
      </c>
      <c r="L14" s="8">
        <f>Kluppierungsprotokoll!L14/$B$6</f>
        <v>0</v>
      </c>
      <c r="M14" s="8">
        <f>Kluppierungsprotokoll!M14/$B$6</f>
        <v>5.4054054054054053</v>
      </c>
      <c r="N14" s="8">
        <f>Kluppierungsprotokoll!N14/$B$6</f>
        <v>0</v>
      </c>
      <c r="O14" s="8">
        <f>Kluppierungsprotokoll!O14/$B$6</f>
        <v>2.7027027027027026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10.810810810810811</v>
      </c>
      <c r="I15" s="8">
        <f>Kluppierungsprotokoll!I15/$B$6</f>
        <v>2.7027027027027026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2.7027027027027026</v>
      </c>
      <c r="O15" s="8">
        <f>Kluppierungsprotokoll!O15/$B$6</f>
        <v>8.1081081081081088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Kluppierungsprotokoll!C16/$B$6</f>
        <v>0</v>
      </c>
      <c r="D16" s="8">
        <f>Kluppierungsprotokoll!D16/$B$6</f>
        <v>2.7027027027027026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5.4054054054054053</v>
      </c>
      <c r="J16" s="8">
        <f>Kluppierungsprotokoll!J16/$B$6</f>
        <v>2.7027027027027026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2.7027027027027026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Kluppierungsprotokoll!C17/$B$6</f>
        <v>0</v>
      </c>
      <c r="D17" s="8">
        <f>Kluppierungsprotokoll!D17/$B$6</f>
        <v>2.7027027027027026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Kluppierungsprotokoll!C18/$B$6</f>
        <v>0</v>
      </c>
      <c r="D18" s="8">
        <f>Kluppierungsprotokoll!D18/$B$6</f>
        <v>2.7027027027027026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2.7027027027027026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2.7027027027027026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2.7027027027027026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0.37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 t="str">
        <f>Kluppierungsprotokoll!B9</f>
        <v>0.1</v>
      </c>
      <c r="C9" s="7">
        <f>Kluppierungsprotokoll!C9*($A9/200)^2*PI()</f>
        <v>0</v>
      </c>
      <c r="D9" s="7">
        <f>Kluppierungsprotokoll!D9*($A9/200)^2*PI()</f>
        <v>1.5393804002589988E-2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3.0787608005179976E-2</v>
      </c>
      <c r="I9" s="7">
        <f>Kluppierungsprotokoll!I9*($A9/200)^2*PI()</f>
        <v>0.61575216010359957</v>
      </c>
      <c r="J9" s="7">
        <f>Kluppierungsprotokoll!J9*($A9/200)^2*PI()</f>
        <v>1.5393804002589988E-2</v>
      </c>
      <c r="K9" s="7">
        <f>Kluppierungsprotokoll!K9*($A9/200)^2*PI()</f>
        <v>0</v>
      </c>
      <c r="L9" s="7">
        <f>Kluppierungsprotokoll!L9*($A9/200)^2*PI()</f>
        <v>1.5393804002589988E-2</v>
      </c>
      <c r="M9" s="7">
        <f>Kluppierungsprotokoll!M9*($A9/200)^2*PI()</f>
        <v>6.1575216010359951E-2</v>
      </c>
      <c r="N9" s="7">
        <f>Kluppierungsprotokoll!N9*($A9/200)^2*PI()</f>
        <v>0</v>
      </c>
      <c r="O9" s="7">
        <f>Kluppierungsprotokoll!O9*($A9/200)^2*PI()</f>
        <v>7.6969020012949946E-2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1.5393804002589988E-2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</v>
      </c>
      <c r="D10" s="8">
        <f>Kluppierungsprotokoll!D10*($A10/200)^2*PI()</f>
        <v>7.6340701482231973E-2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0.38170350741115988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0.12723450247038659</v>
      </c>
      <c r="N10" s="8">
        <f>Kluppierungsprotokoll!N10*($A10/200)^2*PI()</f>
        <v>0</v>
      </c>
      <c r="O10" s="8">
        <f>Kluppierungsprotokoll!O10*($A10/200)^2*PI()</f>
        <v>0.10178760197630929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2.5446900494077322E-2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</v>
      </c>
      <c r="D11" s="8">
        <f>Kluppierungsprotokoll!D11*($A11/200)^2*PI()</f>
        <v>3.8013271108436497E-2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7.6026542216872994E-2</v>
      </c>
      <c r="I11" s="8">
        <f>Kluppierungsprotokoll!I11*($A11/200)^2*PI()</f>
        <v>0.76026542216872994</v>
      </c>
      <c r="J11" s="8">
        <f>Kluppierungsprotokoll!J11*($A11/200)^2*PI()</f>
        <v>7.6026542216872994E-2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0.15205308443374599</v>
      </c>
      <c r="N11" s="8">
        <f>Kluppierungsprotokoll!N11*($A11/200)^2*PI()</f>
        <v>0</v>
      </c>
      <c r="O11" s="8">
        <f>Kluppierungsprotokoll!O11*($A11/200)^2*PI()</f>
        <v>3.8013271108436497E-2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</v>
      </c>
      <c r="D12" s="8">
        <f>Kluppierungsprotokoll!D12*($A12/200)^2*PI()</f>
        <v>0.10618583169133503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5.3092915845667513E-2</v>
      </c>
      <c r="I12" s="8">
        <f>Kluppierungsprotokoll!I12*($A12/200)^2*PI()</f>
        <v>0.7433008218393452</v>
      </c>
      <c r="J12" s="8">
        <f>Kluppierungsprotokoll!J12*($A12/200)^2*PI()</f>
        <v>0.10618583169133503</v>
      </c>
      <c r="K12" s="8">
        <f>Kluppierungsprotokoll!K12*($A12/200)^2*PI()</f>
        <v>0</v>
      </c>
      <c r="L12" s="8">
        <f>Kluppierungsprotokoll!L12*($A12/200)^2*PI()</f>
        <v>5.3092915845667513E-2</v>
      </c>
      <c r="M12" s="8">
        <f>Kluppierungsprotokoll!M12*($A12/200)^2*PI()</f>
        <v>5.3092915845667513E-2</v>
      </c>
      <c r="N12" s="8">
        <f>Kluppierungsprotokoll!N12*($A12/200)^2*PI()</f>
        <v>5.3092915845667513E-2</v>
      </c>
      <c r="O12" s="8">
        <f>Kluppierungsprotokoll!O12*($A12/200)^2*PI()</f>
        <v>5.3092915845667513E-2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0.56548667764616278</v>
      </c>
      <c r="J13" s="8">
        <f>Kluppierungsprotokoll!J13*($A13/200)^2*PI()</f>
        <v>0.21205750411731106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0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0.18158405537749009</v>
      </c>
      <c r="I14" s="8">
        <f>Kluppierungsprotokoll!I14*($A14/200)^2*PI()</f>
        <v>0.8171282491987053</v>
      </c>
      <c r="J14" s="8">
        <f>Kluppierungsprotokoll!J14*($A14/200)^2*PI()</f>
        <v>0.27237608306623512</v>
      </c>
      <c r="K14" s="8">
        <f>Kluppierungsprotokoll!K14*($A14/200)^2*PI()</f>
        <v>0.18158405537749009</v>
      </c>
      <c r="L14" s="8">
        <f>Kluppierungsprotokoll!L14*($A14/200)^2*PI()</f>
        <v>0</v>
      </c>
      <c r="M14" s="8">
        <f>Kluppierungsprotokoll!M14*($A14/200)^2*PI()</f>
        <v>0.18158405537749009</v>
      </c>
      <c r="N14" s="8">
        <f>Kluppierungsprotokoll!N14*($A14/200)^2*PI()</f>
        <v>0</v>
      </c>
      <c r="O14" s="8">
        <f>Kluppierungsprotokoll!O14*($A14/200)^2*PI()</f>
        <v>9.0792027688745044E-2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0.45364597917836613</v>
      </c>
      <c r="I15" s="8">
        <f>Kluppierungsprotokoll!I15*($A15/200)^2*PI()</f>
        <v>0.11341149479459153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0.11341149479459153</v>
      </c>
      <c r="O15" s="8">
        <f>Kluppierungsprotokoll!O15*($A15/200)^2*PI()</f>
        <v>0.34023448438377463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Kluppierungsprotokoll!C16*($A16/200)^2*PI()</f>
        <v>0</v>
      </c>
      <c r="D16" s="8">
        <f>Kluppierungsprotokoll!D16*($A16/200)^2*PI()</f>
        <v>0.13854423602330987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0.27708847204661974</v>
      </c>
      <c r="J16" s="8">
        <f>Kluppierungsprotokoll!J16*($A16/200)^2*PI()</f>
        <v>0.13854423602330987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0.13854423602330987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Kluppierungsprotokoll!C17*($A17/200)^2*PI()</f>
        <v>0</v>
      </c>
      <c r="D17" s="8">
        <f>Kluppierungsprotokoll!D17*($A17/200)^2*PI()</f>
        <v>0.16619025137490007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Kluppierungsprotokoll!C18*($A18/200)^2*PI()</f>
        <v>0</v>
      </c>
      <c r="D18" s="8">
        <f>Kluppierungsprotokoll!D18*($A18/200)^2*PI()</f>
        <v>0.19634954084936207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0.19634954084936207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0.26420794216690158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0.43008403427644265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</v>
      </c>
      <c r="D53">
        <f t="shared" ref="D53:S53" si="0">SUM(D9:D51)</f>
        <v>0.91860169190965557</v>
      </c>
      <c r="E53">
        <f t="shared" si="0"/>
        <v>0.69429197644334417</v>
      </c>
      <c r="F53">
        <f t="shared" si="0"/>
        <v>0</v>
      </c>
      <c r="G53">
        <f t="shared" si="0"/>
        <v>0</v>
      </c>
      <c r="H53">
        <f t="shared" si="0"/>
        <v>0.79513710062357668</v>
      </c>
      <c r="I53">
        <f t="shared" si="0"/>
        <v>4.2741368052089141</v>
      </c>
      <c r="J53">
        <f t="shared" si="0"/>
        <v>0.82058400111765406</v>
      </c>
      <c r="K53">
        <f t="shared" si="0"/>
        <v>0.18158405537749009</v>
      </c>
      <c r="L53">
        <f t="shared" si="0"/>
        <v>6.8486719848257493E-2</v>
      </c>
      <c r="M53">
        <f t="shared" si="0"/>
        <v>0.57553977413765012</v>
      </c>
      <c r="N53">
        <f t="shared" si="0"/>
        <v>0.16650441064025906</v>
      </c>
      <c r="O53">
        <f t="shared" si="0"/>
        <v>1.0357830978885549</v>
      </c>
      <c r="P53">
        <f t="shared" si="0"/>
        <v>0</v>
      </c>
      <c r="Q53">
        <f t="shared" si="0"/>
        <v>0</v>
      </c>
      <c r="R53">
        <f t="shared" si="0"/>
        <v>2.5446900494077322E-2</v>
      </c>
      <c r="S53">
        <f t="shared" si="0"/>
        <v>1.5393804002589988E-2</v>
      </c>
      <c r="T53">
        <f>SUM(C53:S53)</f>
        <v>9.5714903376920244</v>
      </c>
    </row>
    <row r="54" spans="1:20" x14ac:dyDescent="0.25">
      <c r="A54" t="s">
        <v>24</v>
      </c>
      <c r="B54" t="s">
        <v>26</v>
      </c>
      <c r="C54">
        <f>C53/$B$6</f>
        <v>0</v>
      </c>
      <c r="D54">
        <f t="shared" ref="D54:S54" si="1">D53/$B$6</f>
        <v>2.4827072754315016</v>
      </c>
      <c r="E54">
        <f t="shared" si="1"/>
        <v>1.8764648011982275</v>
      </c>
      <c r="F54">
        <f t="shared" si="1"/>
        <v>0</v>
      </c>
      <c r="G54">
        <f t="shared" si="1"/>
        <v>0</v>
      </c>
      <c r="H54">
        <f t="shared" si="1"/>
        <v>2.1490191908745317</v>
      </c>
      <c r="I54">
        <f t="shared" si="1"/>
        <v>11.551721095159227</v>
      </c>
      <c r="J54">
        <f t="shared" si="1"/>
        <v>2.2177945976152813</v>
      </c>
      <c r="K54">
        <f t="shared" si="1"/>
        <v>0.49076771723645973</v>
      </c>
      <c r="L54">
        <f t="shared" si="1"/>
        <v>0.18509924283312837</v>
      </c>
      <c r="M54">
        <f t="shared" si="1"/>
        <v>1.5555129030747301</v>
      </c>
      <c r="N54">
        <f t="shared" si="1"/>
        <v>0.45001192064934881</v>
      </c>
      <c r="O54">
        <f t="shared" si="1"/>
        <v>2.7994137780771755</v>
      </c>
      <c r="P54">
        <f t="shared" si="1"/>
        <v>0</v>
      </c>
      <c r="Q54">
        <f t="shared" si="1"/>
        <v>0</v>
      </c>
      <c r="R54">
        <f t="shared" si="1"/>
        <v>6.8775406740749515E-2</v>
      </c>
      <c r="S54">
        <f t="shared" si="1"/>
        <v>4.1604875682675645E-2</v>
      </c>
      <c r="T54">
        <f>SUM(C54:S54)</f>
        <v>25.86889280457304</v>
      </c>
    </row>
    <row r="55" spans="1:20" x14ac:dyDescent="0.25">
      <c r="A55" t="s">
        <v>24</v>
      </c>
      <c r="B55" t="s">
        <v>31</v>
      </c>
      <c r="C55">
        <f>C54/$T54</f>
        <v>0</v>
      </c>
      <c r="D55">
        <f t="shared" ref="D55:S55" si="2">D54/$T54</f>
        <v>9.5972691764860327E-2</v>
      </c>
      <c r="E55">
        <f t="shared" si="2"/>
        <v>7.253749958972E-2</v>
      </c>
      <c r="F55">
        <f t="shared" si="2"/>
        <v>0</v>
      </c>
      <c r="G55">
        <f t="shared" si="2"/>
        <v>0</v>
      </c>
      <c r="H55">
        <f t="shared" si="2"/>
        <v>8.3073489349131835E-2</v>
      </c>
      <c r="I55">
        <f t="shared" si="2"/>
        <v>0.44654872484983749</v>
      </c>
      <c r="J55">
        <f t="shared" si="2"/>
        <v>8.573210358748809E-2</v>
      </c>
      <c r="K55">
        <f t="shared" si="2"/>
        <v>1.8971346046542163E-2</v>
      </c>
      <c r="L55">
        <f t="shared" si="2"/>
        <v>7.155282764958807E-3</v>
      </c>
      <c r="M55">
        <f t="shared" si="2"/>
        <v>6.0130633144057498E-2</v>
      </c>
      <c r="N55">
        <f t="shared" si="2"/>
        <v>1.7395870942331044E-2</v>
      </c>
      <c r="O55">
        <f t="shared" si="2"/>
        <v>0.10821544622050086</v>
      </c>
      <c r="P55">
        <f t="shared" si="2"/>
        <v>0</v>
      </c>
      <c r="Q55">
        <f t="shared" si="2"/>
        <v>0</v>
      </c>
      <c r="R55">
        <f t="shared" si="2"/>
        <v>2.6586142383562533E-3</v>
      </c>
      <c r="S55">
        <f t="shared" si="2"/>
        <v>1.6082975022155117E-3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0.37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 t="str">
        <f>Kluppierungsprotokoll!B9</f>
        <v>0.1</v>
      </c>
      <c r="C9" s="7">
        <f>Kluppierungsprotokoll!C9*$B9</f>
        <v>0</v>
      </c>
      <c r="D9" s="7">
        <f>Kluppierungsprotokoll!D9*$B9</f>
        <v>0.1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0.2</v>
      </c>
      <c r="I9" s="7">
        <f>Kluppierungsprotokoll!I9*$B9</f>
        <v>4</v>
      </c>
      <c r="J9" s="7">
        <f>Kluppierungsprotokoll!J9*$B9</f>
        <v>0.1</v>
      </c>
      <c r="K9" s="7">
        <f>Kluppierungsprotokoll!K9*$B9</f>
        <v>0</v>
      </c>
      <c r="L9" s="7">
        <f>Kluppierungsprotokoll!L9*$B9</f>
        <v>0.1</v>
      </c>
      <c r="M9" s="7">
        <f>Kluppierungsprotokoll!M9*$B9</f>
        <v>0.4</v>
      </c>
      <c r="N9" s="7">
        <f>Kluppierungsprotokoll!N9*$B9</f>
        <v>0</v>
      </c>
      <c r="O9" s="7">
        <f>Kluppierungsprotokoll!O9*$B9</f>
        <v>0.5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0.1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0</v>
      </c>
      <c r="D10" s="8">
        <f>Kluppierungsprotokoll!D10*$B10</f>
        <v>0.60000000000000009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3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1</v>
      </c>
      <c r="N10" s="8">
        <f>Kluppierungsprotokoll!N10*$B10</f>
        <v>0</v>
      </c>
      <c r="O10" s="8">
        <f>Kluppierungsprotokoll!O10*$B10</f>
        <v>0.8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0.2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0</v>
      </c>
      <c r="D11" s="8">
        <f>Kluppierungsprotokoll!D11*$B11</f>
        <v>0.3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0.6</v>
      </c>
      <c r="I11" s="8">
        <f>Kluppierungsprotokoll!I11*$B11</f>
        <v>6</v>
      </c>
      <c r="J11" s="8">
        <f>Kluppierungsprotokoll!J11*$B11</f>
        <v>0.6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1.2</v>
      </c>
      <c r="N11" s="8">
        <f>Kluppierungsprotokoll!N11*$B11</f>
        <v>0</v>
      </c>
      <c r="O11" s="8">
        <f>Kluppierungsprotokoll!O11*$B11</f>
        <v>0.3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0</v>
      </c>
      <c r="D12" s="8">
        <f>Kluppierungsprotokoll!D12*$B12</f>
        <v>1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0.5</v>
      </c>
      <c r="I12" s="8">
        <f>Kluppierungsprotokoll!I12*$B12</f>
        <v>7</v>
      </c>
      <c r="J12" s="8">
        <f>Kluppierungsprotokoll!J12*$B12</f>
        <v>1</v>
      </c>
      <c r="K12" s="8">
        <f>Kluppierungsprotokoll!K12*$B12</f>
        <v>0</v>
      </c>
      <c r="L12" s="8">
        <f>Kluppierungsprotokoll!L12*$B12</f>
        <v>0.5</v>
      </c>
      <c r="M12" s="8">
        <f>Kluppierungsprotokoll!M12*$B12</f>
        <v>0.5</v>
      </c>
      <c r="N12" s="8">
        <f>Kluppierungsprotokoll!N12*$B12</f>
        <v>0.5</v>
      </c>
      <c r="O12" s="8">
        <f>Kluppierungsprotokoll!O12*$B12</f>
        <v>0.5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5.6</v>
      </c>
      <c r="J13" s="8">
        <f>Kluppierungsprotokoll!J13*$B13</f>
        <v>2.0999999999999996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Kluppierungsprotokoll!C14*$B14</f>
        <v>0</v>
      </c>
      <c r="D14" s="8">
        <f>Kluppierungsprotokoll!D14*$B14</f>
        <v>2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2</v>
      </c>
      <c r="I14" s="8">
        <f>Kluppierungsprotokoll!I14*$B14</f>
        <v>9</v>
      </c>
      <c r="J14" s="8">
        <f>Kluppierungsprotokoll!J14*$B14</f>
        <v>3</v>
      </c>
      <c r="K14" s="8">
        <f>Kluppierungsprotokoll!K14*$B14</f>
        <v>2</v>
      </c>
      <c r="L14" s="8">
        <f>Kluppierungsprotokoll!L14*$B14</f>
        <v>0</v>
      </c>
      <c r="M14" s="8">
        <f>Kluppierungsprotokoll!M14*$B14</f>
        <v>2</v>
      </c>
      <c r="N14" s="8">
        <f>Kluppierungsprotokoll!N14*$B14</f>
        <v>0</v>
      </c>
      <c r="O14" s="8">
        <f>Kluppierungsprotokoll!O14*$B14</f>
        <v>1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5.2</v>
      </c>
      <c r="I15" s="8">
        <f>Kluppierungsprotokoll!I15*$B15</f>
        <v>1.3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1.3</v>
      </c>
      <c r="O15" s="8">
        <f>Kluppierungsprotokoll!O15*$B15</f>
        <v>3.9000000000000004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Kluppierungsprotokoll!C16*$B16</f>
        <v>0</v>
      </c>
      <c r="D16" s="8">
        <f>Kluppierungsprotokoll!D16*$B16</f>
        <v>1.7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3.4</v>
      </c>
      <c r="J16" s="8">
        <f>Kluppierungsprotokoll!J16*$B16</f>
        <v>1.7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1.7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Kluppierungsprotokoll!C17*$B17</f>
        <v>0</v>
      </c>
      <c r="D17" s="8">
        <f>Kluppierungsprotokoll!D17*$B17</f>
        <v>2.1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Kluppierungsprotokoll!C18*$B18</f>
        <v>0</v>
      </c>
      <c r="D18" s="8">
        <f>Kluppierungsprotokoll!D18*$B18</f>
        <v>2.5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2.5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3.4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5.7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</v>
      </c>
      <c r="D53">
        <f t="shared" ref="D53:S53" si="0">SUM(D9:D51)</f>
        <v>10.3</v>
      </c>
      <c r="E53">
        <f t="shared" si="0"/>
        <v>9.1</v>
      </c>
      <c r="F53">
        <f t="shared" si="0"/>
        <v>0</v>
      </c>
      <c r="G53">
        <f t="shared" si="0"/>
        <v>0</v>
      </c>
      <c r="H53">
        <f t="shared" si="0"/>
        <v>8.5</v>
      </c>
      <c r="I53">
        <f t="shared" si="0"/>
        <v>39.299999999999997</v>
      </c>
      <c r="J53">
        <f t="shared" si="0"/>
        <v>8.5</v>
      </c>
      <c r="K53">
        <f t="shared" si="0"/>
        <v>2</v>
      </c>
      <c r="L53">
        <f t="shared" si="0"/>
        <v>0.6</v>
      </c>
      <c r="M53">
        <f t="shared" si="0"/>
        <v>5.0999999999999996</v>
      </c>
      <c r="N53">
        <f t="shared" si="0"/>
        <v>1.8</v>
      </c>
      <c r="O53">
        <f t="shared" si="0"/>
        <v>11.2</v>
      </c>
      <c r="P53">
        <f t="shared" si="0"/>
        <v>0</v>
      </c>
      <c r="Q53">
        <f t="shared" si="0"/>
        <v>0</v>
      </c>
      <c r="R53">
        <f t="shared" si="0"/>
        <v>0.2</v>
      </c>
      <c r="S53">
        <f t="shared" si="0"/>
        <v>0.1</v>
      </c>
      <c r="T53">
        <f>SUM(C53:S53)</f>
        <v>96.699999999999974</v>
      </c>
    </row>
    <row r="54" spans="1:20" x14ac:dyDescent="0.25">
      <c r="A54" t="s">
        <v>25</v>
      </c>
      <c r="B54" t="s">
        <v>26</v>
      </c>
      <c r="C54">
        <f>C53/$B$6</f>
        <v>0</v>
      </c>
      <c r="D54">
        <f t="shared" ref="D54:S54" si="1">D53/$B$6</f>
        <v>27.837837837837839</v>
      </c>
      <c r="E54">
        <f t="shared" si="1"/>
        <v>24.594594594594593</v>
      </c>
      <c r="F54">
        <f t="shared" si="1"/>
        <v>0</v>
      </c>
      <c r="G54">
        <f t="shared" si="1"/>
        <v>0</v>
      </c>
      <c r="H54">
        <f t="shared" si="1"/>
        <v>22.972972972972972</v>
      </c>
      <c r="I54">
        <f t="shared" si="1"/>
        <v>106.21621621621621</v>
      </c>
      <c r="J54">
        <f t="shared" si="1"/>
        <v>22.972972972972972</v>
      </c>
      <c r="K54">
        <f t="shared" si="1"/>
        <v>5.4054054054054053</v>
      </c>
      <c r="L54">
        <f t="shared" si="1"/>
        <v>1.6216216216216215</v>
      </c>
      <c r="M54">
        <f t="shared" si="1"/>
        <v>13.783783783783782</v>
      </c>
      <c r="N54">
        <f t="shared" si="1"/>
        <v>4.8648648648648649</v>
      </c>
      <c r="O54">
        <f t="shared" si="1"/>
        <v>30.27027027027027</v>
      </c>
      <c r="P54">
        <f t="shared" si="1"/>
        <v>0</v>
      </c>
      <c r="Q54">
        <f t="shared" si="1"/>
        <v>0</v>
      </c>
      <c r="R54">
        <f t="shared" si="1"/>
        <v>0.54054054054054057</v>
      </c>
      <c r="S54">
        <f t="shared" si="1"/>
        <v>0.27027027027027029</v>
      </c>
      <c r="T54">
        <f>SUM(C54:S54)</f>
        <v>261.3513513513513</v>
      </c>
    </row>
    <row r="55" spans="1:20" x14ac:dyDescent="0.25">
      <c r="A55" t="s">
        <v>25</v>
      </c>
      <c r="B55" t="s">
        <v>31</v>
      </c>
      <c r="C55">
        <f>C54/$T54</f>
        <v>0</v>
      </c>
      <c r="D55">
        <f t="shared" ref="D55:S55" si="2">D54/$T54</f>
        <v>0.10651499482936921</v>
      </c>
      <c r="E55">
        <f t="shared" si="2"/>
        <v>9.4105480868665992E-2</v>
      </c>
      <c r="F55">
        <f t="shared" si="2"/>
        <v>0</v>
      </c>
      <c r="G55">
        <f t="shared" si="2"/>
        <v>0</v>
      </c>
      <c r="H55">
        <f t="shared" si="2"/>
        <v>8.7900723888314394E-2</v>
      </c>
      <c r="I55">
        <f t="shared" si="2"/>
        <v>0.40641158221303003</v>
      </c>
      <c r="J55">
        <f t="shared" si="2"/>
        <v>8.7900723888314394E-2</v>
      </c>
      <c r="K55">
        <f t="shared" si="2"/>
        <v>2.068252326783868E-2</v>
      </c>
      <c r="L55">
        <f t="shared" si="2"/>
        <v>6.2047569803516034E-3</v>
      </c>
      <c r="M55">
        <f t="shared" si="2"/>
        <v>5.2740434332988632E-2</v>
      </c>
      <c r="N55">
        <f t="shared" si="2"/>
        <v>1.8614270941054813E-2</v>
      </c>
      <c r="O55">
        <f t="shared" si="2"/>
        <v>0.11582213029989662</v>
      </c>
      <c r="P55">
        <f t="shared" si="2"/>
        <v>0</v>
      </c>
      <c r="Q55">
        <f t="shared" si="2"/>
        <v>0</v>
      </c>
      <c r="R55">
        <f t="shared" si="2"/>
        <v>2.0682523267838682E-3</v>
      </c>
      <c r="S55">
        <f t="shared" si="2"/>
        <v>1.0341261633919341E-3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Cecile Reichmuth</cp:lastModifiedBy>
  <dcterms:created xsi:type="dcterms:W3CDTF">2022-03-10T11:48:40Z</dcterms:created>
  <dcterms:modified xsi:type="dcterms:W3CDTF">2024-04-17T10:03:46Z</dcterms:modified>
</cp:coreProperties>
</file>