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F30" i="6" l="1"/>
  <c r="J30" i="6"/>
  <c r="N30" i="6"/>
  <c r="R30" i="6"/>
  <c r="H30" i="6"/>
  <c r="P30" i="6"/>
  <c r="Q30" i="6"/>
  <c r="C30" i="6"/>
  <c r="G30" i="6"/>
  <c r="K30" i="6"/>
  <c r="O30" i="6"/>
  <c r="S30" i="6"/>
  <c r="D30" i="6"/>
  <c r="L30" i="6"/>
  <c r="E30" i="6"/>
  <c r="I30" i="6"/>
  <c r="M30" i="6"/>
  <c r="C30" i="5"/>
  <c r="G30" i="5"/>
  <c r="K30" i="5"/>
  <c r="O30" i="5"/>
  <c r="S30" i="5"/>
  <c r="J30" i="5"/>
  <c r="D30" i="5"/>
  <c r="H30" i="5"/>
  <c r="L30" i="5"/>
  <c r="P30" i="5"/>
  <c r="N30" i="5"/>
  <c r="E30" i="5"/>
  <c r="I30" i="5"/>
  <c r="M30" i="5"/>
  <c r="Q30" i="5"/>
  <c r="F30" i="5"/>
  <c r="R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<sst xmlns="http://schemas.openxmlformats.org/spreadsheetml/2006/main" count="155" uniqueCount="52">
  <si>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</si>
  <si>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</si>
  <si>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</si>
  <si>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</si>
  <si>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</si>
  <si>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</si>
  <si>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</si>
  <si>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</si>
  <si>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</si>
  <si>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</si>
  <si>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</si>
  <si>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</si>
  <si>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</si>
  <si>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</si>
  <si>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</si>
  <si>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</si>
  <si>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</si>
  <si>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</si>
  <si>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</si>
  <si>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</si>
  <si>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</si>
  <si>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</si>
  <si>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</si>
  <si>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</si>
  <si>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</si>
  <si>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</si>
  <si>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</si>
  <si>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</si>
  <si>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</si>
  <si>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</si>
  <si>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</si>
  <si>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</si>
  <si>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</si>
  <si>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</si>
  <si>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</si>
  <si>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</si>
  <si>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</si>
  <si>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</si>
  <si>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</si>
  <si>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</si>
  <si>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</si>
  <si>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</si>
  <si>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</si>
  <si>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</si>
  <si>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</si>
  <si>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</si>
  <si>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</si>
  <si>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</si>
  <si>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</si>
  <si>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</si>
  <si>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</si>
  <si>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wf04 Pilatusbäche Kriens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</si>
</sst>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5" sqref="B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41116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1.5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>
        <v>7</v>
      </c>
      <c r="D9" s="7">
        <v>14</v>
      </c>
      <c r="E9" s="7"/>
      <c r="F9" s="7"/>
      <c r="G9" s="7"/>
      <c r="H9" s="7">
        <v>2</v>
      </c>
      <c r="I9" s="7">
        <v>16</v>
      </c>
      <c r="J9" s="7"/>
      <c r="K9" s="7"/>
      <c r="L9" s="7"/>
      <c r="M9" s="7"/>
      <c r="N9" s="7"/>
      <c r="O9" s="7">
        <v>1</v>
      </c>
      <c r="P9" s="7"/>
      <c r="Q9" s="7"/>
      <c r="R9" s="7"/>
      <c r="S9" s="7">
        <v>3</v>
      </c>
    </row>
    <row r="10" spans="1:19" x14ac:dyDescent="0.25">
      <c r="A10" s="8">
        <v>18</v>
      </c>
      <c r="B10" s="8">
        <v>0.25</v>
      </c>
      <c r="C10" s="8">
        <v>8</v>
      </c>
      <c r="D10" s="8">
        <v>7</v>
      </c>
      <c r="E10" s="8"/>
      <c r="F10" s="8"/>
      <c r="G10" s="8"/>
      <c r="H10" s="8">
        <v>4</v>
      </c>
      <c r="I10" s="8">
        <v>19</v>
      </c>
      <c r="J10" s="8"/>
      <c r="K10" s="8">
        <v>5</v>
      </c>
      <c r="L10" s="8"/>
      <c r="M10" s="8"/>
      <c r="N10" s="8"/>
      <c r="O10" s="8"/>
      <c r="P10" s="8"/>
      <c r="Q10" s="8"/>
      <c r="R10" s="8"/>
      <c r="S10" s="8">
        <v>1</v>
      </c>
    </row>
    <row r="11" spans="1:19" x14ac:dyDescent="0.25">
      <c r="A11" s="7">
        <v>22</v>
      </c>
      <c r="B11" s="8">
        <v>0.4</v>
      </c>
      <c r="C11" s="8">
        <v>12</v>
      </c>
      <c r="D11" s="8">
        <v>6</v>
      </c>
      <c r="E11" s="8"/>
      <c r="F11" s="8"/>
      <c r="G11" s="8"/>
      <c r="H11" s="8"/>
      <c r="I11" s="8">
        <v>5</v>
      </c>
      <c r="J11" s="8">
        <v>2</v>
      </c>
      <c r="K11" s="8">
        <v>2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0.6</v>
      </c>
      <c r="C12" s="8">
        <v>8</v>
      </c>
      <c r="D12" s="8">
        <v>8</v>
      </c>
      <c r="E12" s="8"/>
      <c r="F12" s="8"/>
      <c r="G12" s="8"/>
      <c r="H12" s="8"/>
      <c r="I12" s="8">
        <v>12</v>
      </c>
      <c r="J12" s="8">
        <v>6</v>
      </c>
      <c r="K12" s="8">
        <v>4</v>
      </c>
      <c r="L12" s="8"/>
      <c r="M12" s="8"/>
      <c r="N12" s="8"/>
      <c r="O12" s="8">
        <v>1</v>
      </c>
      <c r="P12" s="8"/>
      <c r="Q12" s="8"/>
      <c r="R12" s="8"/>
      <c r="S12" s="8"/>
    </row>
    <row r="13" spans="1:19" x14ac:dyDescent="0.25">
      <c r="A13" s="7">
        <v>30</v>
      </c>
      <c r="B13" s="8">
        <v>0.85</v>
      </c>
      <c r="C13" s="8">
        <v>2</v>
      </c>
      <c r="D13" s="8">
        <v>8</v>
      </c>
      <c r="E13" s="8"/>
      <c r="F13" s="8"/>
      <c r="G13" s="8"/>
      <c r="H13" s="8"/>
      <c r="I13" s="8">
        <v>15</v>
      </c>
      <c r="J13" s="8"/>
      <c r="K13" s="8">
        <v>6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34</v>
      </c>
      <c r="B14" s="8">
        <v>1.1499999999999999</v>
      </c>
      <c r="C14" s="8">
        <v>5</v>
      </c>
      <c r="D14" s="8">
        <v>12</v>
      </c>
      <c r="E14" s="8"/>
      <c r="F14" s="8"/>
      <c r="G14" s="8"/>
      <c r="H14" s="8"/>
      <c r="I14" s="8">
        <v>10</v>
      </c>
      <c r="J14" s="8">
        <v>1</v>
      </c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7">
        <v>38</v>
      </c>
      <c r="B15" s="8">
        <v>1.45</v>
      </c>
      <c r="C15" s="8">
        <v>10</v>
      </c>
      <c r="D15" s="8">
        <v>7</v>
      </c>
      <c r="E15" s="8"/>
      <c r="F15" s="8"/>
      <c r="G15" s="8"/>
      <c r="H15" s="8"/>
      <c r="I15" s="8">
        <v>6</v>
      </c>
      <c r="J15" s="8">
        <v>2</v>
      </c>
      <c r="K15" s="8">
        <v>3</v>
      </c>
      <c r="L15" s="8"/>
      <c r="M15" s="8"/>
      <c r="N15" s="8"/>
      <c r="O15" s="8">
        <v>1</v>
      </c>
      <c r="P15" s="8"/>
      <c r="Q15" s="8"/>
      <c r="R15" s="8"/>
      <c r="S15" s="8"/>
    </row>
    <row r="16" spans="1:19" x14ac:dyDescent="0.25">
      <c r="A16" s="8">
        <v>42</v>
      </c>
      <c r="B16" s="8">
        <v>1.8</v>
      </c>
      <c r="C16" s="8">
        <v>10</v>
      </c>
      <c r="D16" s="8">
        <v>5</v>
      </c>
      <c r="E16" s="8"/>
      <c r="F16" s="8"/>
      <c r="G16" s="8"/>
      <c r="H16" s="8"/>
      <c r="I16" s="8">
        <v>12</v>
      </c>
      <c r="J16" s="8">
        <v>3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7">
        <v>46</v>
      </c>
      <c r="B17" s="8">
        <v>2.2000000000000002</v>
      </c>
      <c r="C17" s="8">
        <v>3</v>
      </c>
      <c r="D17" s="8">
        <v>2</v>
      </c>
      <c r="E17" s="8"/>
      <c r="F17" s="8"/>
      <c r="G17" s="8"/>
      <c r="H17" s="8"/>
      <c r="I17" s="8">
        <v>9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2.7</v>
      </c>
      <c r="C18" s="8">
        <v>4</v>
      </c>
      <c r="D18" s="8">
        <v>3</v>
      </c>
      <c r="E18" s="8"/>
      <c r="F18" s="8"/>
      <c r="G18" s="8"/>
      <c r="H18" s="8"/>
      <c r="I18" s="8">
        <v>12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7">
        <v>54</v>
      </c>
      <c r="B19" s="8">
        <v>3.2</v>
      </c>
      <c r="C19" s="8">
        <v>6</v>
      </c>
      <c r="D19" s="8">
        <v>2</v>
      </c>
      <c r="E19" s="8"/>
      <c r="F19" s="8"/>
      <c r="G19" s="8"/>
      <c r="H19" s="8"/>
      <c r="I19" s="8">
        <v>6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1</v>
      </c>
      <c r="D20" s="8">
        <v>1</v>
      </c>
      <c r="E20" s="8"/>
      <c r="F20" s="8"/>
      <c r="G20" s="8"/>
      <c r="H20" s="8"/>
      <c r="I20" s="8">
        <v>6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7">
        <v>62</v>
      </c>
      <c r="B21" s="8">
        <v>4.2</v>
      </c>
      <c r="C21" s="8">
        <v>1</v>
      </c>
      <c r="D21" s="8">
        <v>2</v>
      </c>
      <c r="E21" s="8"/>
      <c r="F21" s="8"/>
      <c r="G21" s="8"/>
      <c r="H21" s="8"/>
      <c r="I21" s="8">
        <v>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4.8</v>
      </c>
      <c r="C22" s="8">
        <v>1</v>
      </c>
      <c r="D22" s="8"/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7">
        <v>70</v>
      </c>
      <c r="B23" s="8">
        <v>5.4</v>
      </c>
      <c r="C23" s="8"/>
      <c r="D23" s="8">
        <v>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6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7">
        <v>78</v>
      </c>
      <c r="B25" s="8">
        <v>6.6</v>
      </c>
      <c r="C25" s="8"/>
      <c r="D25" s="8"/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7">
        <v>86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7">
        <v>94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79</v>
      </c>
      <c r="D54" s="12">
        <f t="shared" ref="D54:S54" si="0">SUM(D9:D51)</f>
        <v>79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6</v>
      </c>
      <c r="I54" s="12">
        <f t="shared" si="0"/>
        <v>134</v>
      </c>
      <c r="J54" s="12">
        <f t="shared" si="0"/>
        <v>14</v>
      </c>
      <c r="K54" s="12">
        <f t="shared" si="0"/>
        <v>22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3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342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52.7</v>
      </c>
      <c r="D55" s="20">
        <f t="shared" ref="D55:S55" si="3">ROUND(D54/$B$6, 1)</f>
        <v>52.7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4</v>
      </c>
      <c r="I55" s="20">
        <f t="shared" si="3"/>
        <v>89.3</v>
      </c>
      <c r="J55" s="20">
        <f t="shared" si="3"/>
        <v>9.3000000000000007</v>
      </c>
      <c r="K55" s="20">
        <f t="shared" si="3"/>
        <v>14.7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2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3.3</v>
      </c>
      <c r="T55" s="21">
        <f>ROUND(SUM(C55:S55),0)</f>
        <v>228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8.3000000000000007</v>
      </c>
      <c r="D56" s="22">
        <f>ROUND('Berechnungen Grundflaeche'!D53, 2)</f>
        <v>7.21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0.13</v>
      </c>
      <c r="I56" s="22">
        <f>ROUND('Berechnungen Grundflaeche'!I53, 2)</f>
        <v>14.75</v>
      </c>
      <c r="J56" s="22">
        <f>ROUND('Berechnungen Grundflaeche'!J53, 2)</f>
        <v>1.1299999999999999</v>
      </c>
      <c r="K56" s="22">
        <f>ROUND('Berechnungen Grundflaeche'!K53, 2)</f>
        <v>1.36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0.18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0.14000000000000001</v>
      </c>
      <c r="T56" s="23">
        <f>ROUND('Berechnungen Grundflaeche'!T53,1)</f>
        <v>33.200000000000003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5.54</v>
      </c>
      <c r="D57" s="22">
        <f>ROUND('Berechnungen Grundflaeche'!D54, 2)</f>
        <v>4.8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0.09</v>
      </c>
      <c r="I57" s="22">
        <f>ROUND('Berechnungen Grundflaeche'!I54, 2)</f>
        <v>9.83</v>
      </c>
      <c r="J57" s="22">
        <f>ROUND('Berechnungen Grundflaeche'!J54, 2)</f>
        <v>0.75</v>
      </c>
      <c r="K57" s="22">
        <f>ROUND('Berechnungen Grundflaeche'!K54, 2)</f>
        <v>0.91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0.12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0.09</v>
      </c>
      <c r="T57" s="23">
        <f>ROUND('Berechnungen Grundflaeche'!T54, 1)</f>
        <v>22.1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25</v>
      </c>
      <c r="D58" s="24">
        <f>ROUND(100 * 'Berechnungen Grundflaeche'!D55,0)</f>
        <v>22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44</v>
      </c>
      <c r="J58" s="24">
        <f>ROUND(100 * 'Berechnungen Grundflaeche'!J55,0)</f>
        <v>3</v>
      </c>
      <c r="K58" s="24">
        <f>ROUND(100 * 'Berechnungen Grundflaeche'!K55,0)</f>
        <v>4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107.9</v>
      </c>
      <c r="D59" s="26">
        <f>ROUND('Berechnungen Vorrat'!D53, 1)</f>
        <v>92.6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1.3</v>
      </c>
      <c r="I59" s="26">
        <f>ROUND('Berechnungen Vorrat'!I53, 1)</f>
        <v>193.3</v>
      </c>
      <c r="J59" s="26">
        <f>ROUND('Berechnungen Vorrat'!J53, 1)</f>
        <v>13.9</v>
      </c>
      <c r="K59" s="26">
        <f>ROUND('Berechnungen Vorrat'!K53, 1)</f>
        <v>16.2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2.2000000000000002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1.6</v>
      </c>
      <c r="T59" s="27">
        <f>ROUND('Berechnungen Vorrat'!T53, 0)</f>
        <v>429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71.900000000000006</v>
      </c>
      <c r="D60" s="26">
        <f>ROUND('Berechnungen Vorrat'!D54, 1)</f>
        <v>61.7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0.9</v>
      </c>
      <c r="I60" s="26">
        <f>ROUND('Berechnungen Vorrat'!I54, 1)</f>
        <v>128.9</v>
      </c>
      <c r="J60" s="26">
        <f>ROUND('Berechnungen Vorrat'!J54, 1)</f>
        <v>9.1999999999999993</v>
      </c>
      <c r="K60" s="26">
        <f>ROUND('Berechnungen Vorrat'!K54, 1)</f>
        <v>10.8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1.5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</v>
      </c>
      <c r="T60" s="27">
        <f>ROUND('Berechnungen Vorrat'!T54, 0)</f>
        <v>286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25</v>
      </c>
      <c r="D61" s="24">
        <f>ROUND(100 * 'Berechnungen Vorrat'!D55, 0)</f>
        <v>22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45</v>
      </c>
      <c r="J61" s="24">
        <f>ROUND(100 * 'Berechnungen Vorrat'!J55, 0)</f>
        <v>3</v>
      </c>
      <c r="K61" s="24">
        <f>ROUND(100 * 'Berechnungen Vorrat'!K55, 0)</f>
        <v>4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4.666666666666667</v>
      </c>
      <c r="D9" s="7">
        <f>Kluppierungsprotokoll!D9/$B$6</f>
        <v>9.3333333333333339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1.3333333333333333</v>
      </c>
      <c r="I9" s="7">
        <f>Kluppierungsprotokoll!I9/$B$6</f>
        <v>10.666666666666666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0.66666666666666663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5.333333333333333</v>
      </c>
      <c r="D10" s="8">
        <f>Kluppierungsprotokoll!D10/$B$6</f>
        <v>4.666666666666667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2.6666666666666665</v>
      </c>
      <c r="I10" s="8">
        <f>Kluppierungsprotokoll!I10/$B$6</f>
        <v>12.666666666666666</v>
      </c>
      <c r="J10" s="8">
        <f>Kluppierungsprotokoll!J10/$B$6</f>
        <v>0</v>
      </c>
      <c r="K10" s="8">
        <f>Kluppierungsprotokoll!K10/$B$6</f>
        <v>3.3333333333333335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0.66666666666666663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8</v>
      </c>
      <c r="D11" s="8">
        <f>Kluppierungsprotokoll!D11/$B$6</f>
        <v>4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3.3333333333333335</v>
      </c>
      <c r="J11" s="8">
        <f>Kluppierungsprotokoll!J11/$B$6</f>
        <v>1.3333333333333333</v>
      </c>
      <c r="K11" s="8">
        <f>Kluppierungsprotokoll!K11/$B$6</f>
        <v>1.3333333333333333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5.333333333333333</v>
      </c>
      <c r="D12" s="8">
        <f>Kluppierungsprotokoll!D12/$B$6</f>
        <v>5.333333333333333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8</v>
      </c>
      <c r="J12" s="8">
        <f>Kluppierungsprotokoll!J12/$B$6</f>
        <v>4</v>
      </c>
      <c r="K12" s="8">
        <f>Kluppierungsprotokoll!K12/$B$6</f>
        <v>2.6666666666666665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0.66666666666666663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1.3333333333333333</v>
      </c>
      <c r="D13" s="8">
        <f>Kluppierungsprotokoll!D13/$B$6</f>
        <v>5.333333333333333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10</v>
      </c>
      <c r="J13" s="8">
        <f>Kluppierungsprotokoll!J13/$B$6</f>
        <v>0</v>
      </c>
      <c r="K13" s="8">
        <f>Kluppierungsprotokoll!K13/$B$6</f>
        <v>4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0.66666666666666663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3.3333333333333335</v>
      </c>
      <c r="D14" s="8">
        <f>Kluppierungsprotokoll!D14/$B$6</f>
        <v>8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6.666666666666667</v>
      </c>
      <c r="J14" s="8">
        <f>Kluppierungsprotokoll!J14/$B$6</f>
        <v>0.66666666666666663</v>
      </c>
      <c r="K14" s="8">
        <f>Kluppierungsprotokoll!K14/$B$6</f>
        <v>1.3333333333333333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6.666666666666667</v>
      </c>
      <c r="D15" s="8">
        <f>Kluppierungsprotokoll!D15/$B$6</f>
        <v>4.666666666666667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4</v>
      </c>
      <c r="J15" s="8">
        <f>Kluppierungsprotokoll!J15/$B$6</f>
        <v>1.3333333333333333</v>
      </c>
      <c r="K15" s="8">
        <f>Kluppierungsprotokoll!K15/$B$6</f>
        <v>2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0.66666666666666663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6.666666666666667</v>
      </c>
      <c r="D16" s="8">
        <f>Kluppierungsprotokoll!D16/$B$6</f>
        <v>3.3333333333333335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8</v>
      </c>
      <c r="J16" s="8">
        <f>Kluppierungsprotokoll!J16/$B$6</f>
        <v>2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2</v>
      </c>
      <c r="D17" s="8">
        <f>Kluppierungsprotokoll!D17/$B$6</f>
        <v>1.3333333333333333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2.6666666666666665</v>
      </c>
      <c r="D18" s="8">
        <f>Kluppierungsprotokoll!D18/$B$6</f>
        <v>2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8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4</v>
      </c>
      <c r="D19" s="8">
        <f>Kluppierungsprotokoll!D19/$B$6</f>
        <v>1.3333333333333333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4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0.66666666666666663</v>
      </c>
      <c r="D20" s="8">
        <f>Kluppierungsprotokoll!D20/$B$6</f>
        <v>0.66666666666666663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4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0.66666666666666663</v>
      </c>
      <c r="D21" s="8">
        <f>Kluppierungsprotokoll!D21/$B$6</f>
        <v>1.3333333333333333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2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0.66666666666666663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1.3333333333333333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1.3333333333333333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0.66666666666666663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0.66666666666666663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0.10775662801812992</v>
      </c>
      <c r="D9" s="7">
        <f>Kluppierungsprotokoll!D9*($A9/200)^2*PI()</f>
        <v>0.21551325603625984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3.0787608005179976E-2</v>
      </c>
      <c r="I9" s="7">
        <f>Kluppierungsprotokoll!I9*($A9/200)^2*PI()</f>
        <v>0.2463008640414398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1.5393804002589988E-2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4.6181412007769963E-2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0.20357520395261858</v>
      </c>
      <c r="D10" s="8">
        <f>Kluppierungsprotokoll!D10*($A10/200)^2*PI()</f>
        <v>0.17812830345854128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0.10178760197630929</v>
      </c>
      <c r="I10" s="8">
        <f>Kluppierungsprotokoll!I10*($A10/200)^2*PI()</f>
        <v>0.48349110938746909</v>
      </c>
      <c r="J10" s="8">
        <f>Kluppierungsprotokoll!J10*($A10/200)^2*PI()</f>
        <v>0</v>
      </c>
      <c r="K10" s="8">
        <f>Kluppierungsprotokoll!K10*($A10/200)^2*PI()</f>
        <v>0.12723450247038659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2.5446900494077322E-2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0.45615925330123797</v>
      </c>
      <c r="D11" s="8">
        <f>Kluppierungsprotokoll!D11*($A11/200)^2*PI()</f>
        <v>0.22807962665061898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0.19006635554218249</v>
      </c>
      <c r="J11" s="8">
        <f>Kluppierungsprotokoll!J11*($A11/200)^2*PI()</f>
        <v>7.6026542216872994E-2</v>
      </c>
      <c r="K11" s="8">
        <f>Kluppierungsprotokoll!K11*($A11/200)^2*PI()</f>
        <v>7.6026542216872994E-2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0.4247433267653401</v>
      </c>
      <c r="D12" s="8">
        <f>Kluppierungsprotokoll!D12*($A12/200)^2*PI()</f>
        <v>0.4247433267653401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0.63711499014801021</v>
      </c>
      <c r="J12" s="8">
        <f>Kluppierungsprotokoll!J12*($A12/200)^2*PI()</f>
        <v>0.3185574950740051</v>
      </c>
      <c r="K12" s="8">
        <f>Kluppierungsprotokoll!K12*($A12/200)^2*PI()</f>
        <v>0.21237166338267005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5.3092915845667513E-2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0.1413716694115407</v>
      </c>
      <c r="D13" s="8">
        <f>Kluppierungsprotokoll!D13*($A13/200)^2*PI()</f>
        <v>0.56548667764616278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1.0602875205865552</v>
      </c>
      <c r="J13" s="8">
        <f>Kluppierungsprotokoll!J13*($A13/200)^2*PI()</f>
        <v>0</v>
      </c>
      <c r="K13" s="8">
        <f>Kluppierungsprotokoll!K13*($A13/200)^2*PI()</f>
        <v>0.42411500823462212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7.0685834705770348E-2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0.45396013844372518</v>
      </c>
      <c r="D14" s="8">
        <f>Kluppierungsprotokoll!D14*($A14/200)^2*PI()</f>
        <v>1.0895043322649405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0.90792027688745036</v>
      </c>
      <c r="J14" s="8">
        <f>Kluppierungsprotokoll!J14*($A14/200)^2*PI()</f>
        <v>9.0792027688745044E-2</v>
      </c>
      <c r="K14" s="8">
        <f>Kluppierungsprotokoll!K14*($A14/200)^2*PI()</f>
        <v>0.18158405537749009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1.1341149479459154</v>
      </c>
      <c r="D15" s="8">
        <f>Kluppierungsprotokoll!D15*($A15/200)^2*PI()</f>
        <v>0.7938804635621407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0.68046896876754925</v>
      </c>
      <c r="J15" s="8">
        <f>Kluppierungsprotokoll!J15*($A15/200)^2*PI()</f>
        <v>0.22682298958918307</v>
      </c>
      <c r="K15" s="8">
        <f>Kluppierungsprotokoll!K15*($A15/200)^2*PI()</f>
        <v>0.34023448438377463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0.11341149479459153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1.3854423602330985</v>
      </c>
      <c r="D16" s="8">
        <f>Kluppierungsprotokoll!D16*($A16/200)^2*PI()</f>
        <v>0.69272118011654926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1.6625308322797181</v>
      </c>
      <c r="J16" s="8">
        <f>Kluppierungsprotokoll!J16*($A16/200)^2*PI()</f>
        <v>0.41563270806992952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0.4985707541247002</v>
      </c>
      <c r="D17" s="8">
        <f>Kluppierungsprotokoll!D17*($A17/200)^2*PI()</f>
        <v>0.33238050274980013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1.4957122623741006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0.78539816339744828</v>
      </c>
      <c r="D18" s="8">
        <f>Kluppierungsprotokoll!D18*($A18/200)^2*PI()</f>
        <v>0.58904862254808621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2.3561944901923448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1.3741326266801754</v>
      </c>
      <c r="D19" s="8">
        <f>Kluppierungsprotokoll!D19*($A19/200)^2*PI()</f>
        <v>0.45804420889339187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1.3741326266801754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0.26420794216690158</v>
      </c>
      <c r="D20" s="8">
        <f>Kluppierungsprotokoll!D20*($A20/200)^2*PI()</f>
        <v>0.26420794216690158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1.5852476530014095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0.30190705400997914</v>
      </c>
      <c r="D21" s="8">
        <f>Kluppierungsprotokoll!D21*($A21/200)^2*PI()</f>
        <v>0.60381410801995827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0.90572116202993735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0.34211943997592853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0.68423887995185706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0.76969020012949918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0.43008403427644265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0.4778362426110076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8.3035435427031832</v>
      </c>
      <c r="D53">
        <f t="shared" ref="D53:S53" si="0">SUM(D9:D51)</f>
        <v>7.2052427510081909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0.13257520998148925</v>
      </c>
      <c r="I53">
        <f t="shared" si="0"/>
        <v>14.747264234481207</v>
      </c>
      <c r="J53">
        <f t="shared" si="0"/>
        <v>1.1278317626387357</v>
      </c>
      <c r="K53">
        <f t="shared" si="0"/>
        <v>1.3615662560658164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0.18189821464284903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0.14231414720761765</v>
      </c>
      <c r="T53">
        <f>SUM(C53:S53)</f>
        <v>33.20223611872909</v>
      </c>
    </row>
    <row r="54" spans="1:20" x14ac:dyDescent="0.25">
      <c r="A54" t="s">
        <v>24</v>
      </c>
      <c r="B54" t="s">
        <v>26</v>
      </c>
      <c r="C54">
        <f>C53/$B$6</f>
        <v>5.5356956951354555</v>
      </c>
      <c r="D54">
        <f t="shared" ref="D54:S54" si="1">D53/$B$6</f>
        <v>4.8034951673387942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8.8383473320992834E-2</v>
      </c>
      <c r="I54">
        <f t="shared" si="1"/>
        <v>9.8315094896541382</v>
      </c>
      <c r="J54">
        <f t="shared" si="1"/>
        <v>0.75188784175915713</v>
      </c>
      <c r="K54">
        <f t="shared" si="1"/>
        <v>0.90771083737721092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0.12126547642856601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9.487609813841176E-2</v>
      </c>
      <c r="T54">
        <f>SUM(C54:S54)</f>
        <v>22.134824079152722</v>
      </c>
    </row>
    <row r="55" spans="1:20" x14ac:dyDescent="0.25">
      <c r="A55" t="s">
        <v>24</v>
      </c>
      <c r="B55" t="s">
        <v>31</v>
      </c>
      <c r="C55">
        <f>C54/$T54</f>
        <v>0.25008988891622358</v>
      </c>
      <c r="D55">
        <f t="shared" ref="D55:S55" si="2">D54/$T54</f>
        <v>0.21701076774596451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3.99296027856102E-3</v>
      </c>
      <c r="I55">
        <f t="shared" si="2"/>
        <v>0.44416479003841575</v>
      </c>
      <c r="J55">
        <f t="shared" si="2"/>
        <v>3.3968548341312951E-2</v>
      </c>
      <c r="K55">
        <f t="shared" si="2"/>
        <v>4.1008269780292574E-2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5.4784928940446237E-3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4.2862820051851724E-3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1.05</v>
      </c>
      <c r="D9" s="7">
        <f>Kluppierungsprotokoll!D9*$B9</f>
        <v>2.1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0.3</v>
      </c>
      <c r="I9" s="7">
        <f>Kluppierungsprotokoll!I9*$B9</f>
        <v>2.4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0.15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0.44999999999999996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2</v>
      </c>
      <c r="D10" s="8">
        <f>Kluppierungsprotokoll!D10*$B10</f>
        <v>1.75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1</v>
      </c>
      <c r="I10" s="8">
        <f>Kluppierungsprotokoll!I10*$B10</f>
        <v>4.75</v>
      </c>
      <c r="J10" s="8">
        <f>Kluppierungsprotokoll!J10*$B10</f>
        <v>0</v>
      </c>
      <c r="K10" s="8">
        <f>Kluppierungsprotokoll!K10*$B10</f>
        <v>1.25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0.25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4.8000000000000007</v>
      </c>
      <c r="D11" s="8">
        <f>Kluppierungsprotokoll!D11*$B11</f>
        <v>2.4000000000000004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</v>
      </c>
      <c r="J11" s="8">
        <f>Kluppierungsprotokoll!J11*$B11</f>
        <v>0.8</v>
      </c>
      <c r="K11" s="8">
        <f>Kluppierungsprotokoll!K11*$B11</f>
        <v>0.8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4.8</v>
      </c>
      <c r="D12" s="8">
        <f>Kluppierungsprotokoll!D12*$B12</f>
        <v>4.8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7.1999999999999993</v>
      </c>
      <c r="J12" s="8">
        <f>Kluppierungsprotokoll!J12*$B12</f>
        <v>3.5999999999999996</v>
      </c>
      <c r="K12" s="8">
        <f>Kluppierungsprotokoll!K12*$B12</f>
        <v>2.4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0.6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1.7</v>
      </c>
      <c r="D13" s="8">
        <f>Kluppierungsprotokoll!D13*$B13</f>
        <v>6.8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12.75</v>
      </c>
      <c r="J13" s="8">
        <f>Kluppierungsprotokoll!J13*$B13</f>
        <v>0</v>
      </c>
      <c r="K13" s="8">
        <f>Kluppierungsprotokoll!K13*$B13</f>
        <v>5.0999999999999996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0.85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5.75</v>
      </c>
      <c r="D14" s="8">
        <f>Kluppierungsprotokoll!D14*$B14</f>
        <v>13.799999999999999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11.5</v>
      </c>
      <c r="J14" s="8">
        <f>Kluppierungsprotokoll!J14*$B14</f>
        <v>1.1499999999999999</v>
      </c>
      <c r="K14" s="8">
        <f>Kluppierungsprotokoll!K14*$B14</f>
        <v>2.2999999999999998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14.5</v>
      </c>
      <c r="D15" s="8">
        <f>Kluppierungsprotokoll!D15*$B15</f>
        <v>10.15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8.6999999999999993</v>
      </c>
      <c r="J15" s="8">
        <f>Kluppierungsprotokoll!J15*$B15</f>
        <v>2.9</v>
      </c>
      <c r="K15" s="8">
        <f>Kluppierungsprotokoll!K15*$B15</f>
        <v>4.3499999999999996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1.45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18</v>
      </c>
      <c r="D16" s="8">
        <f>Kluppierungsprotokoll!D16*$B16</f>
        <v>9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21.6</v>
      </c>
      <c r="J16" s="8">
        <f>Kluppierungsprotokoll!J16*$B16</f>
        <v>5.4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6.6000000000000005</v>
      </c>
      <c r="D17" s="8">
        <f>Kluppierungsprotokoll!D17*$B17</f>
        <v>4.4000000000000004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19.8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10.8</v>
      </c>
      <c r="D18" s="8">
        <f>Kluppierungsprotokoll!D18*$B18</f>
        <v>8.1000000000000014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32.400000000000006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19.200000000000003</v>
      </c>
      <c r="D19" s="8">
        <f>Kluppierungsprotokoll!D19*$B19</f>
        <v>6.4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19.200000000000003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3.7</v>
      </c>
      <c r="D20" s="8">
        <f>Kluppierungsprotokoll!D20*$B20</f>
        <v>3.7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22.200000000000003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4.2</v>
      </c>
      <c r="D21" s="8">
        <f>Kluppierungsprotokoll!D21*$B21</f>
        <v>8.4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12.600000000000001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4.8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9.6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10.8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6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6.6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107.9</v>
      </c>
      <c r="D53">
        <f t="shared" ref="D53:S53" si="0">SUM(D9:D51)</f>
        <v>92.600000000000009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1.3</v>
      </c>
      <c r="I53">
        <f t="shared" si="0"/>
        <v>193.29999999999998</v>
      </c>
      <c r="J53">
        <f t="shared" si="0"/>
        <v>13.85</v>
      </c>
      <c r="K53">
        <f t="shared" si="0"/>
        <v>16.199999999999996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2.2000000000000002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1.5499999999999998</v>
      </c>
      <c r="T53">
        <f>SUM(C53:S53)</f>
        <v>428.90000000000003</v>
      </c>
    </row>
    <row r="54" spans="1:20" x14ac:dyDescent="0.25">
      <c r="A54" t="s">
        <v>25</v>
      </c>
      <c r="B54" t="s">
        <v>26</v>
      </c>
      <c r="C54">
        <f>C53/$B$6</f>
        <v>71.933333333333337</v>
      </c>
      <c r="D54">
        <f t="shared" ref="D54:S54" si="1">D53/$B$6</f>
        <v>61.733333333333341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0.8666666666666667</v>
      </c>
      <c r="I54">
        <f t="shared" si="1"/>
        <v>128.86666666666665</v>
      </c>
      <c r="J54">
        <f t="shared" si="1"/>
        <v>9.2333333333333325</v>
      </c>
      <c r="K54">
        <f t="shared" si="1"/>
        <v>10.799999999999997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1.4666666666666668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1.0333333333333332</v>
      </c>
      <c r="T54">
        <f>SUM(C54:S54)</f>
        <v>285.93333333333334</v>
      </c>
    </row>
    <row r="55" spans="1:20" x14ac:dyDescent="0.25">
      <c r="A55" t="s">
        <v>25</v>
      </c>
      <c r="B55" t="s">
        <v>31</v>
      </c>
      <c r="C55">
        <f>C54/$T54</f>
        <v>0.25157379342504083</v>
      </c>
      <c r="D55">
        <f t="shared" ref="D55:S55" si="2">D54/$T54</f>
        <v>0.21590114245744932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3.0310095593378411E-3</v>
      </c>
      <c r="I55">
        <f t="shared" si="2"/>
        <v>0.4506878060153881</v>
      </c>
      <c r="J55">
        <f t="shared" si="2"/>
        <v>3.229190953602238E-2</v>
      </c>
      <c r="K55">
        <f t="shared" si="2"/>
        <v>3.7771042200979238E-2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5.1294007927255771E-3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3.6138960130566561E-3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2024-03-04T13:24:58Z</dcterms:modified>
</cp:coreProperties>
</file>