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13 Combe Tabeillon\201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H30" i="5"/>
  <c r="E30" i="5"/>
  <c r="Q30" i="5"/>
  <c r="F30" i="5"/>
  <c r="R30" i="5"/>
  <c r="G30" i="5"/>
  <c r="S30" i="5"/>
  <c r="I30" i="5"/>
  <c r="M30" i="5"/>
  <c r="J30" i="5"/>
  <c r="K30" i="5"/>
  <c r="L30" i="5"/>
  <c r="N30" i="5"/>
  <c r="G34" i="6"/>
  <c r="S34" i="6"/>
  <c r="J34" i="6"/>
  <c r="K34" i="6"/>
  <c r="H34" i="6"/>
  <c r="I34" i="6"/>
  <c r="L34" i="6"/>
  <c r="M34" i="6"/>
  <c r="O34" i="6"/>
  <c r="P34" i="6"/>
  <c r="N34" i="6"/>
  <c r="C34" i="6"/>
  <c r="D34" i="6"/>
  <c r="R34" i="6"/>
  <c r="E34" i="6"/>
  <c r="Q34" i="6"/>
  <c r="F34" i="6"/>
  <c r="J31" i="5"/>
  <c r="K31" i="5"/>
  <c r="L31" i="5"/>
  <c r="M31" i="5"/>
  <c r="C31" i="5"/>
  <c r="H31" i="5"/>
  <c r="N31" i="5"/>
  <c r="O31" i="5"/>
  <c r="D31" i="5"/>
  <c r="P31" i="5"/>
  <c r="F31" i="5"/>
  <c r="E31" i="5"/>
  <c r="Q31" i="5"/>
  <c r="R31" i="5"/>
  <c r="G31" i="5"/>
  <c r="S31" i="5"/>
  <c r="I31" i="5"/>
  <c r="E32" i="5"/>
  <c r="Q32" i="5"/>
  <c r="F32" i="5"/>
  <c r="R32" i="5"/>
  <c r="O32" i="5"/>
  <c r="G32" i="5"/>
  <c r="S32" i="5"/>
  <c r="H32" i="5"/>
  <c r="J32" i="5"/>
  <c r="I32" i="5"/>
  <c r="C32" i="5"/>
  <c r="K32" i="5"/>
  <c r="L32" i="5"/>
  <c r="M32" i="5"/>
  <c r="N32" i="5"/>
  <c r="D32" i="5"/>
  <c r="P32" i="5"/>
  <c r="C30" i="6"/>
  <c r="O30" i="6"/>
  <c r="E30" i="6"/>
  <c r="F30" i="6"/>
  <c r="G30" i="6"/>
  <c r="H30" i="6"/>
  <c r="D30" i="6"/>
  <c r="P30" i="6"/>
  <c r="Q30" i="6"/>
  <c r="R30" i="6"/>
  <c r="S30" i="6"/>
  <c r="N30" i="6"/>
  <c r="I30" i="6"/>
  <c r="K30" i="6"/>
  <c r="J30" i="6"/>
  <c r="L30" i="6"/>
  <c r="M30" i="6"/>
  <c r="L33" i="5"/>
  <c r="M33" i="5"/>
  <c r="E33" i="5"/>
  <c r="Q33" i="5"/>
  <c r="N33" i="5"/>
  <c r="C33" i="5"/>
  <c r="O33" i="5"/>
  <c r="H33" i="5"/>
  <c r="D33" i="5"/>
  <c r="P33" i="5"/>
  <c r="F33" i="5"/>
  <c r="R33" i="5"/>
  <c r="G33" i="5"/>
  <c r="S33" i="5"/>
  <c r="J33" i="5"/>
  <c r="I33" i="5"/>
  <c r="K33" i="5"/>
  <c r="J31" i="6"/>
  <c r="M31" i="6"/>
  <c r="N31" i="6"/>
  <c r="I31" i="6"/>
  <c r="K31" i="6"/>
  <c r="L31" i="6"/>
  <c r="C31" i="6"/>
  <c r="O31" i="6"/>
  <c r="D31" i="6"/>
  <c r="P31" i="6"/>
  <c r="R31" i="6"/>
  <c r="S31" i="6"/>
  <c r="E31" i="6"/>
  <c r="Q31" i="6"/>
  <c r="F31" i="6"/>
  <c r="G31" i="6"/>
  <c r="H31" i="6"/>
  <c r="G34" i="5"/>
  <c r="S34" i="5"/>
  <c r="H34" i="5"/>
  <c r="O34" i="5"/>
  <c r="I34" i="5"/>
  <c r="J34" i="5"/>
  <c r="Q34" i="5"/>
  <c r="K34" i="5"/>
  <c r="L34" i="5"/>
  <c r="C34" i="5"/>
  <c r="M34" i="5"/>
  <c r="N34" i="5"/>
  <c r="D34" i="5"/>
  <c r="P34" i="5"/>
  <c r="E34" i="5"/>
  <c r="F34" i="5"/>
  <c r="R34" i="5"/>
  <c r="E32" i="6"/>
  <c r="Q32" i="6"/>
  <c r="G32" i="6"/>
  <c r="J32" i="6"/>
  <c r="F32" i="6"/>
  <c r="R32" i="6"/>
  <c r="S32" i="6"/>
  <c r="H32" i="6"/>
  <c r="I32" i="6"/>
  <c r="P32" i="6"/>
  <c r="K32" i="6"/>
  <c r="D32" i="6"/>
  <c r="L32" i="6"/>
  <c r="M32" i="6"/>
  <c r="N32" i="6"/>
  <c r="C32" i="6"/>
  <c r="O32" i="6"/>
  <c r="L33" i="6"/>
  <c r="N33" i="6"/>
  <c r="C33" i="6"/>
  <c r="D33" i="6"/>
  <c r="Q33" i="6"/>
  <c r="M33" i="6"/>
  <c r="O33" i="6"/>
  <c r="P33" i="6"/>
  <c r="E33" i="6"/>
  <c r="F33" i="6"/>
  <c r="R33" i="6"/>
  <c r="G33" i="6"/>
  <c r="H33" i="6"/>
  <c r="S33" i="6"/>
  <c r="K33" i="6"/>
  <c r="I33" i="6"/>
  <c r="J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<sst xmlns="http://schemas.openxmlformats.org/spreadsheetml/2006/main" count="155" uniqueCount="56">
  <si>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</si>
  <si>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</si>
  <si>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</si>
  <si>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</si>
  <si>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</si>
  <si>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</si>
  <si>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</si>
  <si>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</si>
  <si>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</si>
  <si>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</si>
  <si>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</si>
  <si>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</si>
  <si>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</si>
  <si>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</si>
  <si>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</si>
  <si>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</si>
  <si>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</si>
  <si>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</si>
  <si>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</si>
  <si>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</si>
  <si>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</si>
  <si>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</si>
  <si>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</si>
  <si>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</si>
  <si>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</si>
  <si>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</si>
  <si>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</si>
  <si>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</si>
  <si>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</si>
  <si>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</si>
  <si>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</si>
  <si>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</si>
  <si>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</si>
  <si>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</si>
  <si>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</si>
  <si>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</si>
  <si>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</si>
  <si>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</si>
  <si>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</si>
  <si>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</si>
  <si>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</si>
  <si>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</si>
  <si>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</si>
  <si>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</si>
  <si>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</si>
  <si>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</si>
  <si>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</si>
  <si>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</si>
  <si>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</si>
  <si>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</si>
  <si>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</si>
  <si>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</si>
  <si>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</si>
  <si>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</si>
  <si>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JU13 Combe Tabeillon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</si>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</sst>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zoomScale="85" zoomScaleNormal="85" workbookViewId="0">
      <selection activeCell="S16" sqref="S1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41690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0.84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/>
      <c r="D11" s="8">
        <v>10</v>
      </c>
      <c r="E11" s="8"/>
      <c r="F11" s="8"/>
      <c r="G11" s="8"/>
      <c r="H11" s="8"/>
      <c r="I11" s="8">
        <v>11</v>
      </c>
      <c r="J11" s="8">
        <v>2</v>
      </c>
      <c r="K11" s="8">
        <v>2</v>
      </c>
      <c r="L11" s="8"/>
      <c r="M11" s="8">
        <v>3</v>
      </c>
      <c r="N11" s="8"/>
      <c r="O11" s="8"/>
      <c r="P11" s="8"/>
      <c r="Q11" s="8"/>
      <c r="R11" s="8"/>
      <c r="S11" s="8">
        <v>3</v>
      </c>
    </row>
    <row r="12" spans="1:19" x14ac:dyDescent="0.25">
      <c r="A12" s="31">
        <v>22</v>
      </c>
      <c r="B12" s="31">
        <v>0.3</v>
      </c>
      <c r="C12" s="8"/>
      <c r="D12" s="8">
        <v>8</v>
      </c>
      <c r="E12" s="8"/>
      <c r="F12" s="8"/>
      <c r="G12" s="8"/>
      <c r="H12" s="8"/>
      <c r="I12" s="8">
        <v>9</v>
      </c>
      <c r="J12" s="8"/>
      <c r="K12" s="8">
        <v>3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31">
        <v>26</v>
      </c>
      <c r="B13" s="31">
        <v>0.5</v>
      </c>
      <c r="C13" s="8">
        <v>3</v>
      </c>
      <c r="D13" s="8">
        <v>1</v>
      </c>
      <c r="E13" s="8"/>
      <c r="F13" s="8"/>
      <c r="G13" s="8"/>
      <c r="H13" s="8"/>
      <c r="I13" s="8">
        <v>11</v>
      </c>
      <c r="J13" s="8">
        <v>5</v>
      </c>
      <c r="K13" s="8">
        <v>7</v>
      </c>
      <c r="L13" s="8"/>
      <c r="M13" s="8">
        <v>4</v>
      </c>
      <c r="N13" s="8">
        <v>1</v>
      </c>
      <c r="O13" s="8">
        <v>1</v>
      </c>
      <c r="P13" s="8"/>
      <c r="Q13" s="8"/>
      <c r="R13" s="8"/>
      <c r="S13" s="8">
        <v>1</v>
      </c>
    </row>
    <row r="14" spans="1:19" x14ac:dyDescent="0.25">
      <c r="A14" s="31">
        <v>30</v>
      </c>
      <c r="B14" s="31">
        <v>0.7</v>
      </c>
      <c r="C14" s="8">
        <v>5</v>
      </c>
      <c r="D14" s="8">
        <v>6</v>
      </c>
      <c r="E14" s="8"/>
      <c r="F14" s="8"/>
      <c r="G14" s="8"/>
      <c r="H14" s="8"/>
      <c r="I14" s="8">
        <v>4</v>
      </c>
      <c r="J14" s="8">
        <v>6</v>
      </c>
      <c r="K14" s="8">
        <v>6</v>
      </c>
      <c r="L14" s="8"/>
      <c r="M14" s="8">
        <v>1</v>
      </c>
      <c r="N14" s="8"/>
      <c r="O14" s="8"/>
      <c r="P14" s="8"/>
      <c r="Q14" s="8"/>
      <c r="R14" s="8"/>
      <c r="S14" s="8"/>
    </row>
    <row r="15" spans="1:19" x14ac:dyDescent="0.25">
      <c r="A15" s="31">
        <v>34</v>
      </c>
      <c r="B15" s="31">
        <v>1</v>
      </c>
      <c r="C15" s="8">
        <v>1</v>
      </c>
      <c r="D15" s="8">
        <v>2</v>
      </c>
      <c r="E15" s="8"/>
      <c r="F15" s="8"/>
      <c r="G15" s="8"/>
      <c r="H15" s="8"/>
      <c r="I15" s="8">
        <v>11</v>
      </c>
      <c r="J15" s="8">
        <v>6</v>
      </c>
      <c r="K15" s="8">
        <v>6</v>
      </c>
      <c r="L15" s="8"/>
      <c r="M15" s="8">
        <v>1</v>
      </c>
      <c r="N15" s="8"/>
      <c r="O15" s="8"/>
      <c r="P15" s="8"/>
      <c r="Q15" s="8"/>
      <c r="R15" s="8"/>
      <c r="S15" s="8"/>
    </row>
    <row r="16" spans="1:19" x14ac:dyDescent="0.25">
      <c r="A16" s="31">
        <v>38</v>
      </c>
      <c r="B16" s="31">
        <v>1.3</v>
      </c>
      <c r="C16" s="8">
        <v>1</v>
      </c>
      <c r="D16" s="8">
        <v>2</v>
      </c>
      <c r="E16" s="8"/>
      <c r="F16" s="8"/>
      <c r="G16" s="8"/>
      <c r="H16" s="8"/>
      <c r="I16" s="8">
        <v>8</v>
      </c>
      <c r="J16" s="8">
        <v>12</v>
      </c>
      <c r="K16" s="8">
        <v>4</v>
      </c>
      <c r="L16" s="8"/>
      <c r="M16" s="8"/>
      <c r="N16" s="8"/>
      <c r="O16" s="8"/>
      <c r="P16" s="8"/>
      <c r="Q16" s="8"/>
      <c r="R16" s="8"/>
      <c r="S16" s="8">
        <v>1</v>
      </c>
    </row>
    <row r="17" spans="1:19" x14ac:dyDescent="0.25">
      <c r="A17" s="31">
        <v>42</v>
      </c>
      <c r="B17" s="31">
        <v>1.6</v>
      </c>
      <c r="C17" s="8">
        <v>1</v>
      </c>
      <c r="D17" s="8">
        <v>4</v>
      </c>
      <c r="E17" s="8"/>
      <c r="F17" s="8"/>
      <c r="G17" s="8"/>
      <c r="H17" s="8"/>
      <c r="I17" s="8">
        <v>16</v>
      </c>
      <c r="J17" s="8">
        <v>6</v>
      </c>
      <c r="K17" s="8">
        <v>4</v>
      </c>
      <c r="L17" s="8"/>
      <c r="M17" s="8"/>
      <c r="N17" s="8"/>
      <c r="O17" s="8">
        <v>1</v>
      </c>
      <c r="P17" s="8"/>
      <c r="Q17" s="8"/>
      <c r="R17" s="8"/>
      <c r="S17" s="8"/>
    </row>
    <row r="18" spans="1:19" x14ac:dyDescent="0.25">
      <c r="A18" s="31">
        <v>46</v>
      </c>
      <c r="B18" s="31">
        <v>2</v>
      </c>
      <c r="C18" s="8">
        <v>1</v>
      </c>
      <c r="D18" s="8">
        <v>1</v>
      </c>
      <c r="E18" s="8"/>
      <c r="F18" s="8"/>
      <c r="G18" s="8"/>
      <c r="H18" s="8"/>
      <c r="I18" s="8">
        <v>8</v>
      </c>
      <c r="J18" s="8">
        <v>9</v>
      </c>
      <c r="K18" s="8">
        <v>3</v>
      </c>
      <c r="L18" s="8"/>
      <c r="M18" s="8"/>
      <c r="N18" s="8">
        <v>1</v>
      </c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>
        <v>0</v>
      </c>
      <c r="D19" s="8"/>
      <c r="E19" s="8"/>
      <c r="F19" s="8"/>
      <c r="G19" s="8"/>
      <c r="H19" s="8"/>
      <c r="I19" s="8">
        <v>8</v>
      </c>
      <c r="J19" s="8">
        <v>5</v>
      </c>
      <c r="K19" s="8"/>
      <c r="L19" s="8"/>
      <c r="M19" s="8"/>
      <c r="N19" s="8">
        <v>1</v>
      </c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>
        <v>1</v>
      </c>
      <c r="D20" s="8"/>
      <c r="E20" s="8"/>
      <c r="F20" s="8"/>
      <c r="G20" s="8"/>
      <c r="H20" s="8"/>
      <c r="I20" s="8">
        <v>9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/>
      <c r="D21" s="8"/>
      <c r="E21" s="8"/>
      <c r="F21" s="8"/>
      <c r="G21" s="8"/>
      <c r="H21" s="8"/>
      <c r="I21" s="8">
        <v>5</v>
      </c>
      <c r="J21" s="8">
        <v>2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>
        <v>2</v>
      </c>
      <c r="E22" s="8"/>
      <c r="F22" s="8"/>
      <c r="G22" s="8"/>
      <c r="H22" s="8"/>
      <c r="I22" s="8">
        <v>2</v>
      </c>
      <c r="J22" s="8">
        <v>2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>
        <v>1</v>
      </c>
      <c r="E23" s="8"/>
      <c r="F23" s="8"/>
      <c r="G23" s="8"/>
      <c r="H23" s="8"/>
      <c r="I23" s="8">
        <v>2</v>
      </c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15</v>
      </c>
      <c r="D54" s="12">
        <f t="shared" ref="D54:S54" si="0">SUM(D9:D51)</f>
        <v>37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104</v>
      </c>
      <c r="J54" s="12">
        <f t="shared" si="0"/>
        <v>56</v>
      </c>
      <c r="K54" s="12">
        <f t="shared" si="0"/>
        <v>35</v>
      </c>
      <c r="L54" s="12">
        <f t="shared" si="0"/>
        <v>0</v>
      </c>
      <c r="M54" s="12">
        <f t="shared" si="0"/>
        <v>9</v>
      </c>
      <c r="N54" s="12">
        <f t="shared" si="0"/>
        <v>3</v>
      </c>
      <c r="O54" s="12">
        <f t="shared" si="0"/>
        <v>2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5</v>
      </c>
      <c r="T54" s="13">
        <f>SUM(C54:S54)</f>
        <v>266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17.899999999999999</v>
      </c>
      <c r="D55" s="20">
        <f t="shared" ref="D55:S55" si="3">ROUND(D54/$B$6, 1)</f>
        <v>44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123.8</v>
      </c>
      <c r="J55" s="20">
        <f t="shared" si="3"/>
        <v>66.7</v>
      </c>
      <c r="K55" s="20">
        <f t="shared" si="3"/>
        <v>41.7</v>
      </c>
      <c r="L55" s="20">
        <f t="shared" si="3"/>
        <v>0</v>
      </c>
      <c r="M55" s="20">
        <f t="shared" si="3"/>
        <v>10.7</v>
      </c>
      <c r="N55" s="20">
        <f t="shared" si="3"/>
        <v>3.6</v>
      </c>
      <c r="O55" s="20">
        <f t="shared" si="3"/>
        <v>2.4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6</v>
      </c>
      <c r="T55" s="21">
        <f>ROUND(SUM(C55:S55),0)</f>
        <v>317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2.0699999999999998</v>
      </c>
      <c r="D56" s="22">
        <f>ROUND('Calcul surface terriere'!D53, 2)</f>
        <v>3.11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13.18</v>
      </c>
      <c r="J56" s="22">
        <f>ROUND('Calcul surface terriere'!J53, 2)</f>
        <v>7.43</v>
      </c>
      <c r="K56" s="22">
        <f>ROUND('Calcul surface terriere'!K53, 2)</f>
        <v>3.01</v>
      </c>
      <c r="L56" s="22">
        <f>ROUND('Calcul surface terriere'!L53, 2)</f>
        <v>0</v>
      </c>
      <c r="M56" s="22">
        <f>ROUND('Calcul surface terriere'!M53, 2)</f>
        <v>0.45</v>
      </c>
      <c r="N56" s="22">
        <f>ROUND('Calcul surface terriere'!N53, 2)</f>
        <v>0.42</v>
      </c>
      <c r="O56" s="22">
        <f>ROUND('Calcul surface terriere'!O53, 2)</f>
        <v>0.19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0.24</v>
      </c>
      <c r="T56" s="23">
        <f>ROUND('Calcul surface terriere'!T53,1)</f>
        <v>30.1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2.46</v>
      </c>
      <c r="D57" s="22">
        <f>ROUND('Calcul surface terriere'!D54, 2)</f>
        <v>3.7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15.69</v>
      </c>
      <c r="J57" s="22">
        <f>ROUND('Calcul surface terriere'!J54, 2)</f>
        <v>8.84</v>
      </c>
      <c r="K57" s="22">
        <f>ROUND('Calcul surface terriere'!K54, 2)</f>
        <v>3.59</v>
      </c>
      <c r="L57" s="22">
        <f>ROUND('Calcul surface terriere'!L54, 2)</f>
        <v>0</v>
      </c>
      <c r="M57" s="22">
        <f>ROUND('Calcul surface terriere'!M54, 2)</f>
        <v>0.54</v>
      </c>
      <c r="N57" s="22">
        <f>ROUND('Calcul surface terriere'!N54, 2)</f>
        <v>0.49</v>
      </c>
      <c r="O57" s="22">
        <f>ROUND('Calcul surface terriere'!O54, 2)</f>
        <v>0.23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0.28999999999999998</v>
      </c>
      <c r="T57" s="23">
        <f>ROUND('Calcul surface terriere'!T54, 1)</f>
        <v>35.799999999999997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7</v>
      </c>
      <c r="D58" s="24">
        <f>ROUND(100 * 'Calcul surface terriere'!D55,0)</f>
        <v>10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44</v>
      </c>
      <c r="J58" s="24">
        <f>ROUND(100 * 'Calcul surface terriere'!J55,0)</f>
        <v>25</v>
      </c>
      <c r="K58" s="24">
        <f>ROUND(100 * 'Calcul surface terriere'!K55,0)</f>
        <v>10</v>
      </c>
      <c r="L58" s="24">
        <f>ROUND(100 * 'Calcul surface terriere'!L55,0)</f>
        <v>0</v>
      </c>
      <c r="M58" s="24">
        <f>ROUND(100 * 'Calcul surface terriere'!M55,0)</f>
        <v>1</v>
      </c>
      <c r="N58" s="24">
        <f>ROUND(100 * 'Calcul surface terriere'!N55,0)</f>
        <v>1</v>
      </c>
      <c r="O58" s="24">
        <f>ROUND(100 * 'Calcul surface terriere'!O55,0)</f>
        <v>1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24.4</v>
      </c>
      <c r="D59" s="26">
        <f>ROUND('Calcul volume sur pied'!D53, 1)</f>
        <v>34.1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153.5</v>
      </c>
      <c r="J59" s="26">
        <f>ROUND('Calcul volume sur pied'!J53, 1)</f>
        <v>86.9</v>
      </c>
      <c r="K59" s="26">
        <f>ROUND('Calcul volume sur pied'!K53, 1)</f>
        <v>32.6</v>
      </c>
      <c r="L59" s="26">
        <f>ROUND('Calcul volume sur pied'!L53, 1)</f>
        <v>0</v>
      </c>
      <c r="M59" s="26">
        <f>ROUND('Calcul volume sur pied'!M53, 1)</f>
        <v>4.3</v>
      </c>
      <c r="N59" s="26">
        <f>ROUND('Calcul volume sur pied'!N53, 1)</f>
        <v>4.9000000000000004</v>
      </c>
      <c r="O59" s="26">
        <f>ROUND('Calcul volume sur pied'!O53, 1)</f>
        <v>2.1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2.4</v>
      </c>
      <c r="T59" s="27">
        <f>ROUND('Calcul volume sur pied'!T53, 0)</f>
        <v>345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29</v>
      </c>
      <c r="D60" s="26">
        <f>ROUND('Calcul volume sur pied'!D54, 1)</f>
        <v>40.6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182.7</v>
      </c>
      <c r="J60" s="26">
        <f>ROUND('Calcul volume sur pied'!J54, 1)</f>
        <v>103.5</v>
      </c>
      <c r="K60" s="26">
        <f>ROUND('Calcul volume sur pied'!K54, 1)</f>
        <v>38.799999999999997</v>
      </c>
      <c r="L60" s="26">
        <f>ROUND('Calcul volume sur pied'!L54, 1)</f>
        <v>0</v>
      </c>
      <c r="M60" s="26">
        <f>ROUND('Calcul volume sur pied'!M54, 1)</f>
        <v>5.0999999999999996</v>
      </c>
      <c r="N60" s="26">
        <f>ROUND('Calcul volume sur pied'!N54, 1)</f>
        <v>5.8</v>
      </c>
      <c r="O60" s="26">
        <f>ROUND('Calcul volume sur pied'!O54, 1)</f>
        <v>2.5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2.9</v>
      </c>
      <c r="T60" s="27">
        <f>ROUND('Calcul volume sur pied'!T54, 0)</f>
        <v>411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7</v>
      </c>
      <c r="D61" s="24">
        <f>ROUND(100 * 'Calcul volume sur pied'!D55, 0)</f>
        <v>10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44</v>
      </c>
      <c r="J61" s="24">
        <f>ROUND(100 * 'Calcul volume sur pied'!J55, 0)</f>
        <v>25</v>
      </c>
      <c r="K61" s="24">
        <f>ROUND(100 * 'Calcul volume sur pied'!K55, 0)</f>
        <v>9</v>
      </c>
      <c r="L61" s="24">
        <f>ROUND(100 * 'Calcul volume sur pied'!L55, 0)</f>
        <v>0</v>
      </c>
      <c r="M61" s="24">
        <f>ROUND(100 * 'Calcul volume sur pied'!M55, 0)</f>
        <v>1</v>
      </c>
      <c r="N61" s="24">
        <f>ROUND(100 * 'Calcul volume sur pied'!N55, 0)</f>
        <v>1</v>
      </c>
      <c r="O61" s="24">
        <f>ROUND(100 * 'Calcul volume sur pied'!O55, 0)</f>
        <v>1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11.904761904761905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13.095238095238095</v>
      </c>
      <c r="J11" s="8">
        <f>'Protocole Inventaire'!J11/$B$6</f>
        <v>2.3809523809523809</v>
      </c>
      <c r="K11" s="8">
        <f>'Protocole Inventaire'!K11/$B$6</f>
        <v>2.3809523809523809</v>
      </c>
      <c r="L11" s="8">
        <f>'Protocole Inventaire'!L11/$B$6</f>
        <v>0</v>
      </c>
      <c r="M11" s="8">
        <f>'Protocole Inventaire'!M11/$B$6</f>
        <v>3.5714285714285716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3.5714285714285716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9.5238095238095237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10.714285714285715</v>
      </c>
      <c r="J12" s="8">
        <f>'Protocole Inventaire'!J12/$B$6</f>
        <v>0</v>
      </c>
      <c r="K12" s="8">
        <f>'Protocole Inventaire'!K12/$B$6</f>
        <v>3.5714285714285716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3.5714285714285716</v>
      </c>
      <c r="D13" s="8">
        <f>'Protocole Inventaire'!D13/$B$6</f>
        <v>1.1904761904761905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13.095238095238095</v>
      </c>
      <c r="J13" s="8">
        <f>'Protocole Inventaire'!J13/$B$6</f>
        <v>5.9523809523809526</v>
      </c>
      <c r="K13" s="8">
        <f>'Protocole Inventaire'!K13/$B$6</f>
        <v>8.3333333333333339</v>
      </c>
      <c r="L13" s="8">
        <f>'Protocole Inventaire'!L13/$B$6</f>
        <v>0</v>
      </c>
      <c r="M13" s="8">
        <f>'Protocole Inventaire'!M13/$B$6</f>
        <v>4.7619047619047619</v>
      </c>
      <c r="N13" s="8">
        <f>'Protocole Inventaire'!N13/$B$6</f>
        <v>1.1904761904761905</v>
      </c>
      <c r="O13" s="8">
        <f>'Protocole Inventaire'!O13/$B$6</f>
        <v>1.1904761904761905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1.1904761904761905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5.9523809523809526</v>
      </c>
      <c r="D14" s="8">
        <f>'Protocole Inventaire'!D14/$B$6</f>
        <v>7.1428571428571432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4.7619047619047619</v>
      </c>
      <c r="J14" s="8">
        <f>'Protocole Inventaire'!J14/$B$6</f>
        <v>7.1428571428571432</v>
      </c>
      <c r="K14" s="8">
        <f>'Protocole Inventaire'!K14/$B$6</f>
        <v>7.1428571428571432</v>
      </c>
      <c r="L14" s="8">
        <f>'Protocole Inventaire'!L14/$B$6</f>
        <v>0</v>
      </c>
      <c r="M14" s="8">
        <f>'Protocole Inventaire'!M14/$B$6</f>
        <v>1.1904761904761905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1.1904761904761905</v>
      </c>
      <c r="D15" s="8">
        <f>'Protocole Inventaire'!D15/$B$6</f>
        <v>2.3809523809523809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13.095238095238095</v>
      </c>
      <c r="J15" s="8">
        <f>'Protocole Inventaire'!J15/$B$6</f>
        <v>7.1428571428571432</v>
      </c>
      <c r="K15" s="8">
        <f>'Protocole Inventaire'!K15/$B$6</f>
        <v>7.1428571428571432</v>
      </c>
      <c r="L15" s="8">
        <f>'Protocole Inventaire'!L15/$B$6</f>
        <v>0</v>
      </c>
      <c r="M15" s="8">
        <f>'Protocole Inventaire'!M15/$B$6</f>
        <v>1.1904761904761905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1.1904761904761905</v>
      </c>
      <c r="D16" s="8">
        <f>'Protocole Inventaire'!D16/$B$6</f>
        <v>2.3809523809523809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9.5238095238095237</v>
      </c>
      <c r="J16" s="8">
        <f>'Protocole Inventaire'!J16/$B$6</f>
        <v>14.285714285714286</v>
      </c>
      <c r="K16" s="8">
        <f>'Protocole Inventaire'!K16/$B$6</f>
        <v>4.7619047619047619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1.1904761904761905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1.1904761904761905</v>
      </c>
      <c r="D17" s="8">
        <f>'Protocole Inventaire'!D17/$B$6</f>
        <v>4.7619047619047619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19.047619047619047</v>
      </c>
      <c r="J17" s="8">
        <f>'Protocole Inventaire'!J17/$B$6</f>
        <v>7.1428571428571432</v>
      </c>
      <c r="K17" s="8">
        <f>'Protocole Inventaire'!K17/$B$6</f>
        <v>4.7619047619047619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1.1904761904761905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1.1904761904761905</v>
      </c>
      <c r="D18" s="8">
        <f>'Protocole Inventaire'!D18/$B$6</f>
        <v>1.1904761904761905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9.5238095238095237</v>
      </c>
      <c r="J18" s="8">
        <f>'Protocole Inventaire'!J18/$B$6</f>
        <v>10.714285714285715</v>
      </c>
      <c r="K18" s="8">
        <f>'Protocole Inventaire'!K18/$B$6</f>
        <v>3.5714285714285716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1.1904761904761905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9.5238095238095237</v>
      </c>
      <c r="J19" s="8">
        <f>'Protocole Inventaire'!J19/$B$6</f>
        <v>5.9523809523809526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1.1904761904761905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1.1904761904761905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10.714285714285715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5.9523809523809526</v>
      </c>
      <c r="J21" s="8">
        <f>'Protocole Inventaire'!J21/$B$6</f>
        <v>2.3809523809523809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2.3809523809523809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2.3809523809523809</v>
      </c>
      <c r="J22" s="8">
        <f>'Protocole Inventaire'!J22/$B$6</f>
        <v>2.3809523809523809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1.1904761904761905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2.3809523809523809</v>
      </c>
      <c r="J23" s="8">
        <f>'Protocole Inventaire'!J23/$B$6</f>
        <v>1.1904761904761905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1.1904761904761905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1.1904761904761905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0.25446900494077318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0.27991590543485056</v>
      </c>
      <c r="J11" s="8">
        <f>'Protocole Inventaire'!J11*($A11/200)^2*PI()</f>
        <v>5.0893800988154644E-2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7.6340701482231973E-2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7.6340701482231973E-2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0.30410616886749198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0.34211943997592847</v>
      </c>
      <c r="J12" s="8">
        <f>'Protocole Inventaire'!J12*($A12/200)^2*PI()</f>
        <v>0</v>
      </c>
      <c r="K12" s="8">
        <f>'Protocole Inventaire'!K12*($A12/200)^2*PI()</f>
        <v>0.11403981332530949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0.15927874753700255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0.58402207430234254</v>
      </c>
      <c r="J13" s="8">
        <f>'Protocole Inventaire'!J13*($A13/200)^2*PI()</f>
        <v>0.26546457922833755</v>
      </c>
      <c r="K13" s="8">
        <f>'Protocole Inventaire'!K13*($A13/200)^2*PI()</f>
        <v>0.3716504109196726</v>
      </c>
      <c r="L13" s="8">
        <f>'Protocole Inventaire'!L13*($A13/200)^2*PI()</f>
        <v>0</v>
      </c>
      <c r="M13" s="8">
        <f>'Protocole Inventaire'!M13*($A13/200)^2*PI()</f>
        <v>0.21237166338267005</v>
      </c>
      <c r="N13" s="8">
        <f>'Protocole Inventaire'!N13*($A13/200)^2*PI()</f>
        <v>5.3092915845667513E-2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0.35342917352885167</v>
      </c>
      <c r="D14" s="8">
        <f>'Protocole Inventaire'!D14*($A14/200)^2*PI()</f>
        <v>0.42411500823462212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0.28274333882308139</v>
      </c>
      <c r="J14" s="8">
        <f>'Protocole Inventaire'!J14*($A14/200)^2*PI()</f>
        <v>0.42411500823462212</v>
      </c>
      <c r="K14" s="8">
        <f>'Protocole Inventaire'!K14*($A14/200)^2*PI()</f>
        <v>0.42411500823462212</v>
      </c>
      <c r="L14" s="8">
        <f>'Protocole Inventaire'!L14*($A14/200)^2*PI()</f>
        <v>0</v>
      </c>
      <c r="M14" s="8">
        <f>'Protocole Inventaire'!M14*($A14/200)^2*PI()</f>
        <v>7.0685834705770348E-2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9.0792027688745044E-2</v>
      </c>
      <c r="D15" s="8">
        <f>'Protocole Inventaire'!D15*($A15/200)^2*PI()</f>
        <v>0.18158405537749009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0.99871230457619542</v>
      </c>
      <c r="J15" s="8">
        <f>'Protocole Inventaire'!J15*($A15/200)^2*PI()</f>
        <v>0.54475216613247024</v>
      </c>
      <c r="K15" s="8">
        <f>'Protocole Inventaire'!K15*($A15/200)^2*PI()</f>
        <v>0.54475216613247024</v>
      </c>
      <c r="L15" s="8">
        <f>'Protocole Inventaire'!L15*($A15/200)^2*PI()</f>
        <v>0</v>
      </c>
      <c r="M15" s="8">
        <f>'Protocole Inventaire'!M15*($A15/200)^2*PI()</f>
        <v>9.0792027688745044E-2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0.11341149479459153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0.90729195835673226</v>
      </c>
      <c r="J16" s="8">
        <f>'Protocole Inventaire'!J16*($A16/200)^2*PI()</f>
        <v>1.3609379375350985</v>
      </c>
      <c r="K16" s="8">
        <f>'Protocole Inventaire'!K16*($A16/200)^2*PI()</f>
        <v>0.45364597917836613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0.13854423602330987</v>
      </c>
      <c r="D17" s="8">
        <f>'Protocole Inventaire'!D17*($A17/200)^2*PI()</f>
        <v>0.55417694409323948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2.2167077763729579</v>
      </c>
      <c r="J17" s="8">
        <f>'Protocole Inventaire'!J17*($A17/200)^2*PI()</f>
        <v>0.83126541613985905</v>
      </c>
      <c r="K17" s="8">
        <f>'Protocole Inventaire'!K17*($A17/200)^2*PI()</f>
        <v>0.55417694409323948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0.13854423602330987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0.16619025137490007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1.3295220109992005</v>
      </c>
      <c r="J18" s="8">
        <f>'Protocole Inventaire'!J18*($A18/200)^2*PI()</f>
        <v>1.4957122623741006</v>
      </c>
      <c r="K18" s="8">
        <f>'Protocole Inventaire'!K18*($A18/200)^2*PI()</f>
        <v>0.4985707541247002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0.16619025137490007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1.5707963267948966</v>
      </c>
      <c r="J19" s="8">
        <f>'Protocole Inventaire'!J19*($A19/200)^2*PI()</f>
        <v>0.98174770424681035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0.19634954084936207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0.22902210444669593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2.0611989400202635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1.321039710834508</v>
      </c>
      <c r="J21" s="8">
        <f>'Protocole Inventaire'!J21*($A21/200)^2*PI()</f>
        <v>0.52841588433380315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0.60381410801995827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0.60381410801995827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0.38484510006474959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0.43008403427644265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2.0655971697352888</v>
      </c>
      <c r="D53">
        <f t="shared" ref="D53:S53" si="0">SUM(D9:D51)</f>
        <v>3.1104908863192544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13.182122774462774</v>
      </c>
      <c r="J53">
        <f t="shared" si="0"/>
        <v>7.4292383072091441</v>
      </c>
      <c r="K53">
        <f t="shared" si="0"/>
        <v>3.0118448769965349</v>
      </c>
      <c r="L53">
        <f t="shared" si="0"/>
        <v>0</v>
      </c>
      <c r="M53">
        <f t="shared" si="0"/>
        <v>0.45019022725941743</v>
      </c>
      <c r="N53">
        <f t="shared" si="0"/>
        <v>0.41563270806992964</v>
      </c>
      <c r="O53">
        <f t="shared" si="0"/>
        <v>0.1916371518689774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0.24284511212249102</v>
      </c>
      <c r="T53">
        <f>SUM(C53:S53)</f>
        <v>30.09959921404381</v>
      </c>
    </row>
    <row r="54" spans="1:20" x14ac:dyDescent="0.25">
      <c r="A54" t="s">
        <v>49</v>
      </c>
      <c r="B54" t="s">
        <v>30</v>
      </c>
      <c r="C54">
        <f>C53/$B$6</f>
        <v>2.4590442496848679</v>
      </c>
      <c r="D54">
        <f t="shared" ref="D54:S54" si="1">D53/$B$6</f>
        <v>3.7029653408562555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15.693003302931874</v>
      </c>
      <c r="J54">
        <f t="shared" si="1"/>
        <v>8.8443313181061249</v>
      </c>
      <c r="K54">
        <f t="shared" si="1"/>
        <v>3.5855296154720655</v>
      </c>
      <c r="L54">
        <f t="shared" si="1"/>
        <v>0</v>
      </c>
      <c r="M54">
        <f t="shared" si="1"/>
        <v>0.53594074673740177</v>
      </c>
      <c r="N54">
        <f t="shared" si="1"/>
        <v>0.49480084294039245</v>
      </c>
      <c r="O54">
        <f t="shared" si="1"/>
        <v>0.22813946651068739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0.28910132395534649</v>
      </c>
      <c r="T54">
        <f>SUM(C54:S54)</f>
        <v>35.832856207195015</v>
      </c>
    </row>
    <row r="55" spans="1:20" x14ac:dyDescent="0.25">
      <c r="A55" t="s">
        <v>49</v>
      </c>
      <c r="B55" t="s">
        <v>50</v>
      </c>
      <c r="C55">
        <f>C54/$T54</f>
        <v>6.8625404446299956E-2</v>
      </c>
      <c r="D55">
        <f t="shared" ref="D55:S55" si="2">D54/$T54</f>
        <v>0.1033399436384511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0.43795010959190067</v>
      </c>
      <c r="J55">
        <f t="shared" si="2"/>
        <v>0.24682183488153642</v>
      </c>
      <c r="K55">
        <f t="shared" si="2"/>
        <v>0.10006262394322095</v>
      </c>
      <c r="L55">
        <f t="shared" si="2"/>
        <v>0</v>
      </c>
      <c r="M55">
        <f t="shared" si="2"/>
        <v>1.495668510593884E-2</v>
      </c>
      <c r="N55">
        <f t="shared" si="2"/>
        <v>1.380857948022127E-2</v>
      </c>
      <c r="O55">
        <f t="shared" si="2"/>
        <v>6.3667675607974117E-3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8.0680513516334408E-3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2.2000000000000002</v>
      </c>
      <c r="J11" s="8">
        <f>'Protocole Inventaire'!J11*$B11</f>
        <v>0.4</v>
      </c>
      <c r="K11" s="8">
        <f>'Protocole Inventaire'!K11*$B11</f>
        <v>0.4</v>
      </c>
      <c r="L11" s="8">
        <f>'Protocole Inventaire'!L11*$B11</f>
        <v>0</v>
      </c>
      <c r="M11" s="8">
        <f>'Protocole Inventaire'!M11*$B11</f>
        <v>0.60000000000000009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0.60000000000000009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2.4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2.6999999999999997</v>
      </c>
      <c r="J12" s="8">
        <f>'Protocole Inventaire'!J12*$B12</f>
        <v>0</v>
      </c>
      <c r="K12" s="8">
        <f>'Protocole Inventaire'!K12*$B12</f>
        <v>0.89999999999999991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1.5</v>
      </c>
      <c r="D13" s="8">
        <f>'Protocole Inventaire'!D13*$B13</f>
        <v>0.5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5.5</v>
      </c>
      <c r="J13" s="8">
        <f>'Protocole Inventaire'!J13*$B13</f>
        <v>2.5</v>
      </c>
      <c r="K13" s="8">
        <f>'Protocole Inventaire'!K13*$B13</f>
        <v>3.5</v>
      </c>
      <c r="L13" s="8">
        <f>'Protocole Inventaire'!L13*$B13</f>
        <v>0</v>
      </c>
      <c r="M13" s="8">
        <f>'Protocole Inventaire'!M13*$B13</f>
        <v>2</v>
      </c>
      <c r="N13" s="8">
        <f>'Protocole Inventaire'!N13*$B13</f>
        <v>0.5</v>
      </c>
      <c r="O13" s="8">
        <f>'Protocole Inventaire'!O13*$B13</f>
        <v>0.5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3.5</v>
      </c>
      <c r="D14" s="8">
        <f>'Protocole Inventaire'!D14*$B14</f>
        <v>4.1999999999999993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2.8</v>
      </c>
      <c r="J14" s="8">
        <f>'Protocole Inventaire'!J14*$B14</f>
        <v>4.1999999999999993</v>
      </c>
      <c r="K14" s="8">
        <f>'Protocole Inventaire'!K14*$B14</f>
        <v>4.1999999999999993</v>
      </c>
      <c r="L14" s="8">
        <f>'Protocole Inventaire'!L14*$B14</f>
        <v>0</v>
      </c>
      <c r="M14" s="8">
        <f>'Protocole Inventaire'!M14*$B14</f>
        <v>0.7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1</v>
      </c>
      <c r="D15" s="8">
        <f>'Protocole Inventaire'!D15*$B15</f>
        <v>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11</v>
      </c>
      <c r="J15" s="8">
        <f>'Protocole Inventaire'!J15*$B15</f>
        <v>6</v>
      </c>
      <c r="K15" s="8">
        <f>'Protocole Inventaire'!K15*$B15</f>
        <v>6</v>
      </c>
      <c r="L15" s="8">
        <f>'Protocole Inventaire'!L15*$B15</f>
        <v>0</v>
      </c>
      <c r="M15" s="8">
        <f>'Protocole Inventaire'!M15*$B15</f>
        <v>1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1.3</v>
      </c>
      <c r="D16" s="8">
        <f>'Protocole Inventaire'!D16*$B16</f>
        <v>2.6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10.4</v>
      </c>
      <c r="J16" s="8">
        <f>'Protocole Inventaire'!J16*$B16</f>
        <v>15.600000000000001</v>
      </c>
      <c r="K16" s="8">
        <f>'Protocole Inventaire'!K16*$B16</f>
        <v>5.2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1.3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1.6</v>
      </c>
      <c r="D17" s="8">
        <f>'Protocole Inventaire'!D17*$B17</f>
        <v>6.4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25.6</v>
      </c>
      <c r="J17" s="8">
        <f>'Protocole Inventaire'!J17*$B17</f>
        <v>9.6000000000000014</v>
      </c>
      <c r="K17" s="8">
        <f>'Protocole Inventaire'!K17*$B17</f>
        <v>6.4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1.6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2</v>
      </c>
      <c r="D18" s="8">
        <f>'Protocole Inventaire'!D18*$B18</f>
        <v>2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16</v>
      </c>
      <c r="J18" s="8">
        <f>'Protocole Inventaire'!J18*$B18</f>
        <v>18</v>
      </c>
      <c r="K18" s="8">
        <f>'Protocole Inventaire'!K18*$B18</f>
        <v>6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2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19.2</v>
      </c>
      <c r="J19" s="8">
        <f>'Protocole Inventaire'!J19*$B19</f>
        <v>12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2.4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2.8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25.2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16.5</v>
      </c>
      <c r="J21" s="8">
        <f>'Protocole Inventaire'!J21*$B21</f>
        <v>6.6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7.6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7.6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4.4000000000000004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8.8000000000000007</v>
      </c>
      <c r="J23" s="8">
        <f>'Protocole Inventaire'!J23*$B23</f>
        <v>4.4000000000000004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5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5.7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24.4</v>
      </c>
      <c r="D53">
        <f t="shared" ref="D53:S53" si="0">SUM(D9:D51)</f>
        <v>34.1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153.50000000000003</v>
      </c>
      <c r="J53">
        <f t="shared" si="0"/>
        <v>86.9</v>
      </c>
      <c r="K53">
        <f t="shared" si="0"/>
        <v>32.6</v>
      </c>
      <c r="L53">
        <f t="shared" si="0"/>
        <v>0</v>
      </c>
      <c r="M53">
        <f t="shared" si="0"/>
        <v>4.3</v>
      </c>
      <c r="N53">
        <f t="shared" si="0"/>
        <v>4.9000000000000004</v>
      </c>
      <c r="O53">
        <f t="shared" si="0"/>
        <v>2.1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2.4000000000000004</v>
      </c>
      <c r="T53">
        <f>SUM(C53:S53)</f>
        <v>345.20000000000005</v>
      </c>
    </row>
    <row r="54" spans="1:20" x14ac:dyDescent="0.25">
      <c r="A54" t="s">
        <v>53</v>
      </c>
      <c r="B54" t="s">
        <v>30</v>
      </c>
      <c r="C54">
        <f>C53/$B$6</f>
        <v>29.047619047619047</v>
      </c>
      <c r="D54">
        <f t="shared" ref="D54:S54" si="1">D53/$B$6</f>
        <v>40.595238095238095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182.73809523809527</v>
      </c>
      <c r="J54">
        <f t="shared" si="1"/>
        <v>103.45238095238096</v>
      </c>
      <c r="K54">
        <f t="shared" si="1"/>
        <v>38.80952380952381</v>
      </c>
      <c r="L54">
        <f t="shared" si="1"/>
        <v>0</v>
      </c>
      <c r="M54">
        <f t="shared" si="1"/>
        <v>5.1190476190476186</v>
      </c>
      <c r="N54">
        <f t="shared" si="1"/>
        <v>5.8333333333333339</v>
      </c>
      <c r="O54">
        <f t="shared" si="1"/>
        <v>2.5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2.8571428571428577</v>
      </c>
      <c r="T54">
        <f>SUM(C54:S54)</f>
        <v>410.95238095238091</v>
      </c>
    </row>
    <row r="55" spans="1:20" x14ac:dyDescent="0.25">
      <c r="A55" t="s">
        <v>53</v>
      </c>
      <c r="B55" t="s">
        <v>50</v>
      </c>
      <c r="C55">
        <f>C54/$T54</f>
        <v>7.0683661645422946E-2</v>
      </c>
      <c r="D55">
        <f t="shared" ref="D55:S55" si="2">D54/$T54</f>
        <v>9.8783314020857479E-2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0.44466975666280428</v>
      </c>
      <c r="J55">
        <f t="shared" si="2"/>
        <v>0.25173812282734653</v>
      </c>
      <c r="K55">
        <f t="shared" si="2"/>
        <v>9.4438006952491327E-2</v>
      </c>
      <c r="L55">
        <f t="shared" si="2"/>
        <v>0</v>
      </c>
      <c r="M55">
        <f t="shared" si="2"/>
        <v>1.2456546929316338E-2</v>
      </c>
      <c r="N55">
        <f t="shared" si="2"/>
        <v>1.4194669756662807E-2</v>
      </c>
      <c r="O55">
        <f t="shared" si="2"/>
        <v>6.0834298957126312E-3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6.9524913093858649E-3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2025-01-17T13:32:04Z</dcterms:modified>
</cp:coreProperties>
</file>