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03\Report de données_2025.07.30\"/>
    </mc:Choice>
  </mc:AlternateContent>
  <xr:revisionPtr revIDLastSave="0" documentId="13_ncr:1_{33628101-D8FB-40DF-8A32-4BC5B3B00807}" xr6:coauthVersionLast="36" xr6:coauthVersionMax="47" xr10:uidLastSave="{00000000-0000-0000-0000-000000000000}"/>
  <bookViews>
    <workbookView xWindow="0" yWindow="0" windowWidth="31605" windowHeight="12810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H33" i="6" l="1"/>
  <c r="N33" i="6"/>
  <c r="E33" i="6"/>
  <c r="I33" i="6"/>
  <c r="M33" i="6"/>
  <c r="P33" i="6"/>
  <c r="R33" i="6"/>
  <c r="S33" i="6"/>
  <c r="J33" i="6"/>
  <c r="C33" i="6"/>
  <c r="G33" i="6"/>
  <c r="K33" i="6"/>
  <c r="O33" i="6"/>
  <c r="Q33" i="6"/>
  <c r="L33" i="6"/>
  <c r="D33" i="6"/>
  <c r="F33" i="6"/>
  <c r="C30" i="5"/>
  <c r="Q30" i="5"/>
  <c r="H30" i="5"/>
  <c r="J30" i="5"/>
  <c r="K30" i="5"/>
  <c r="L30" i="5"/>
  <c r="O30" i="5"/>
  <c r="D30" i="5"/>
  <c r="R30" i="5"/>
  <c r="N30" i="5"/>
  <c r="E30" i="5"/>
  <c r="S30" i="5"/>
  <c r="F30" i="5"/>
  <c r="I30" i="5"/>
  <c r="G30" i="5"/>
  <c r="M30" i="5"/>
  <c r="P30" i="5"/>
  <c r="H33" i="5"/>
  <c r="M33" i="5"/>
  <c r="N33" i="5"/>
  <c r="E33" i="5"/>
  <c r="I33" i="5"/>
  <c r="C33" i="5"/>
  <c r="D33" i="5"/>
  <c r="F33" i="5"/>
  <c r="J33" i="5"/>
  <c r="O33" i="5"/>
  <c r="Q33" i="5"/>
  <c r="G33" i="5"/>
  <c r="K33" i="5"/>
  <c r="S33" i="5"/>
  <c r="L33" i="5"/>
  <c r="P33" i="5"/>
  <c r="R33" i="5"/>
  <c r="N31" i="6"/>
  <c r="E31" i="6"/>
  <c r="I31" i="6"/>
  <c r="O31" i="6"/>
  <c r="M31" i="6"/>
  <c r="P31" i="6"/>
  <c r="S31" i="6"/>
  <c r="C31" i="6"/>
  <c r="Q31" i="6"/>
  <c r="F31" i="6"/>
  <c r="G31" i="6"/>
  <c r="H31" i="6"/>
  <c r="J31" i="6"/>
  <c r="K31" i="6"/>
  <c r="L31" i="6"/>
  <c r="D31" i="6"/>
  <c r="R31" i="6"/>
  <c r="E34" i="5"/>
  <c r="S34" i="5"/>
  <c r="K34" i="5"/>
  <c r="M34" i="5"/>
  <c r="N34" i="5"/>
  <c r="O34" i="5"/>
  <c r="F34" i="5"/>
  <c r="J34" i="5"/>
  <c r="G34" i="5"/>
  <c r="H34" i="5"/>
  <c r="L34" i="5"/>
  <c r="Q34" i="5"/>
  <c r="D34" i="5"/>
  <c r="I34" i="5"/>
  <c r="P34" i="5"/>
  <c r="R34" i="5"/>
  <c r="C34" i="5"/>
  <c r="N31" i="5"/>
  <c r="O31" i="5"/>
  <c r="G31" i="5"/>
  <c r="H31" i="5"/>
  <c r="P31" i="5"/>
  <c r="E31" i="5"/>
  <c r="L31" i="5"/>
  <c r="C31" i="5"/>
  <c r="Q31" i="5"/>
  <c r="S31" i="5"/>
  <c r="I31" i="5"/>
  <c r="J31" i="5"/>
  <c r="D31" i="5"/>
  <c r="R31" i="5"/>
  <c r="F31" i="5"/>
  <c r="K31" i="5"/>
  <c r="M31" i="5"/>
  <c r="K32" i="6"/>
  <c r="P32" i="6"/>
  <c r="J32" i="6"/>
  <c r="L32" i="6"/>
  <c r="D32" i="6"/>
  <c r="M32" i="6"/>
  <c r="R32" i="6"/>
  <c r="G32" i="6"/>
  <c r="I32" i="6"/>
  <c r="N32" i="6"/>
  <c r="Q32" i="6"/>
  <c r="S32" i="6"/>
  <c r="H32" i="6"/>
  <c r="O32" i="6"/>
  <c r="C32" i="6"/>
  <c r="E32" i="6"/>
  <c r="F32" i="6"/>
  <c r="E34" i="6"/>
  <c r="S34" i="6"/>
  <c r="L34" i="6"/>
  <c r="M34" i="6"/>
  <c r="O34" i="6"/>
  <c r="C34" i="6"/>
  <c r="R34" i="6"/>
  <c r="F34" i="6"/>
  <c r="N34" i="6"/>
  <c r="G34" i="6"/>
  <c r="H34" i="6"/>
  <c r="J34" i="6"/>
  <c r="K34" i="6"/>
  <c r="P34" i="6"/>
  <c r="Q34" i="6"/>
  <c r="I34" i="6"/>
  <c r="D34" i="6"/>
  <c r="K32" i="5"/>
  <c r="L32" i="5"/>
  <c r="J32" i="5"/>
  <c r="C32" i="5"/>
  <c r="M32" i="5"/>
  <c r="Q32" i="5"/>
  <c r="E32" i="5"/>
  <c r="G32" i="5"/>
  <c r="H32" i="5"/>
  <c r="N32" i="5"/>
  <c r="R32" i="5"/>
  <c r="S32" i="5"/>
  <c r="O32" i="5"/>
  <c r="P32" i="5"/>
  <c r="D32" i="5"/>
  <c r="F32" i="5"/>
  <c r="I32" i="5"/>
  <c r="C30" i="6"/>
  <c r="Q30" i="6"/>
  <c r="I30" i="6"/>
  <c r="J30" i="6"/>
  <c r="K30" i="6"/>
  <c r="M30" i="6"/>
  <c r="N30" i="6"/>
  <c r="O30" i="6"/>
  <c r="P30" i="6"/>
  <c r="D30" i="6"/>
  <c r="R30" i="6"/>
  <c r="E30" i="6"/>
  <c r="S30" i="6"/>
  <c r="F30" i="6"/>
  <c r="H30" i="6"/>
  <c r="L30" i="6"/>
  <c r="G30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<sst xmlns="http://schemas.openxmlformats.org/spreadsheetml/2006/main" count="155" uniqueCount="56">
  <si>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</si>
  <si>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</si>
  <si>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</si>
  <si>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</si>
  <si>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</si>
  <si>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</si>
  <si>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</si>
  <si>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</si>
  <si>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</si>
  <si>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</si>
  <si>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</si>
  <si>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</si>
  <si>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</si>
  <si>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</si>
  <si>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</si>
  <si>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</si>
  <si>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</si>
  <si>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</si>
  <si>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</si>
  <si>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</si>
  <si>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</si>
  <si>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</si>
  <si>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</si>
  <si>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</si>
  <si>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</si>
  <si>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</si>
  <si>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</si>
  <si>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</si>
  <si>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</si>
  <si>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</si>
  <si>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</si>
  <si>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</si>
  <si>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</si>
  <si>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</si>
  <si>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</si>
  <si>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</si>
  <si>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</si>
  <si>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</si>
  <si>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</si>
  <si>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</si>
  <si>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</si>
  <si>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</si>
  <si>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</si>
  <si>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</si>
  <si>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</si>
  <si>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</si>
  <si>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</si>
  <si>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</si>
  <si>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</si>
  <si>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</si>
  <si>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</si>
  <si>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</si>
  <si>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</si>
  <si>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</si>
  <si>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VD03 - Roc à l'Ours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</si>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</sst>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E21" sqref="E21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40681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0.88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>
        <v>9</v>
      </c>
      <c r="D11" s="8">
        <v>23</v>
      </c>
      <c r="E11" s="8"/>
      <c r="F11" s="8"/>
      <c r="G11" s="8"/>
      <c r="H11" s="8"/>
      <c r="I11" s="8">
        <v>17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0.28999999999999998</v>
      </c>
      <c r="C12" s="8">
        <v>4</v>
      </c>
      <c r="D12" s="8">
        <v>4</v>
      </c>
      <c r="E12" s="8"/>
      <c r="F12" s="8"/>
      <c r="G12" s="8"/>
      <c r="H12" s="8"/>
      <c r="I12" s="8">
        <v>14</v>
      </c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0.46</v>
      </c>
      <c r="C13" s="8">
        <v>6</v>
      </c>
      <c r="D13" s="8">
        <v>2</v>
      </c>
      <c r="E13" s="8"/>
      <c r="F13" s="8"/>
      <c r="G13" s="8"/>
      <c r="H13" s="8"/>
      <c r="I13" s="8">
        <v>14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>
        <v>9</v>
      </c>
      <c r="D14" s="8">
        <v>1</v>
      </c>
      <c r="E14" s="8"/>
      <c r="F14" s="8"/>
      <c r="G14" s="8"/>
      <c r="H14" s="8"/>
      <c r="I14" s="8">
        <v>10</v>
      </c>
      <c r="J14" s="8"/>
      <c r="K14" s="8">
        <v>1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>
        <v>22</v>
      </c>
      <c r="D15" s="8">
        <v>2</v>
      </c>
      <c r="E15" s="8"/>
      <c r="F15" s="8"/>
      <c r="G15" s="8"/>
      <c r="H15" s="8"/>
      <c r="I15" s="8">
        <v>11</v>
      </c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>
        <v>21</v>
      </c>
      <c r="D16" s="8"/>
      <c r="E16" s="8"/>
      <c r="F16" s="8"/>
      <c r="G16" s="8"/>
      <c r="H16" s="8"/>
      <c r="I16" s="8">
        <v>7</v>
      </c>
      <c r="J16" s="8"/>
      <c r="K16" s="8">
        <v>2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>
        <v>21</v>
      </c>
      <c r="D17" s="8">
        <v>3</v>
      </c>
      <c r="E17" s="8"/>
      <c r="F17" s="8"/>
      <c r="G17" s="8"/>
      <c r="H17" s="8"/>
      <c r="I17" s="8">
        <v>7</v>
      </c>
      <c r="J17" s="8"/>
      <c r="K17" s="8">
        <v>1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>
        <v>22</v>
      </c>
      <c r="D18" s="8">
        <v>4</v>
      </c>
      <c r="E18" s="8"/>
      <c r="F18" s="8"/>
      <c r="G18" s="8"/>
      <c r="H18" s="8"/>
      <c r="I18" s="8">
        <v>1</v>
      </c>
      <c r="J18" s="8">
        <v>1</v>
      </c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27</v>
      </c>
      <c r="D19" s="8">
        <v>3</v>
      </c>
      <c r="E19" s="8"/>
      <c r="F19" s="8"/>
      <c r="G19" s="8"/>
      <c r="H19" s="8"/>
      <c r="I19" s="8">
        <v>5</v>
      </c>
      <c r="J19" s="8">
        <v>1</v>
      </c>
      <c r="K19" s="8">
        <v>1</v>
      </c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>
        <v>24</v>
      </c>
      <c r="D20" s="8">
        <v>5</v>
      </c>
      <c r="E20" s="8"/>
      <c r="F20" s="8"/>
      <c r="G20" s="8"/>
      <c r="H20" s="8"/>
      <c r="I20" s="8">
        <v>2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>
        <v>15</v>
      </c>
      <c r="D21" s="8">
        <v>4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>
        <v>9</v>
      </c>
      <c r="D22" s="8">
        <v>1</v>
      </c>
      <c r="E22" s="8"/>
      <c r="F22" s="8"/>
      <c r="G22" s="8"/>
      <c r="H22" s="8"/>
      <c r="I22" s="8">
        <v>2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>
        <v>3</v>
      </c>
      <c r="D23" s="8">
        <v>1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>
        <v>3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>
        <v>1</v>
      </c>
      <c r="D25" s="8">
        <v>1</v>
      </c>
      <c r="E25" s="8"/>
      <c r="F25" s="8"/>
      <c r="G25" s="8"/>
      <c r="H25" s="8"/>
      <c r="I25" s="8">
        <v>1</v>
      </c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>
        <v>1</v>
      </c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>
        <v>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197</v>
      </c>
      <c r="D54" s="12">
        <f t="shared" ref="D54:S54" si="0">SUM(D9:D51)</f>
        <v>58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91</v>
      </c>
      <c r="J54" s="12">
        <f t="shared" si="0"/>
        <v>2</v>
      </c>
      <c r="K54" s="12">
        <f t="shared" si="0"/>
        <v>5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353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223.9</v>
      </c>
      <c r="D55" s="20">
        <f t="shared" ref="D55:S55" si="3">ROUND(D54/$B$6, 1)</f>
        <v>65.900000000000006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103.4</v>
      </c>
      <c r="J55" s="20">
        <f t="shared" si="3"/>
        <v>2.2999999999999998</v>
      </c>
      <c r="K55" s="20">
        <f t="shared" si="3"/>
        <v>5.7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401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32.85</v>
      </c>
      <c r="D56" s="22">
        <f>ROUND('Calcul surface terriere'!D53, 2)</f>
        <v>8.0500000000000007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7.82</v>
      </c>
      <c r="J56" s="22">
        <f>ROUND('Calcul surface terriere'!J53, 2)</f>
        <v>0.36</v>
      </c>
      <c r="K56" s="22">
        <f>ROUND('Calcul surface terriere'!K53, 2)</f>
        <v>0.63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49.7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37.33</v>
      </c>
      <c r="D57" s="22">
        <f>ROUND('Calcul surface terriere'!D54, 2)</f>
        <v>9.15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8.8800000000000008</v>
      </c>
      <c r="J57" s="22">
        <f>ROUND('Calcul surface terriere'!J54, 2)</f>
        <v>0.41</v>
      </c>
      <c r="K57" s="22">
        <f>ROUND('Calcul surface terriere'!K54, 2)</f>
        <v>0.72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56.5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66</v>
      </c>
      <c r="D58" s="24">
        <f>ROUND(100 * 'Calcul surface terriere'!D55,0)</f>
        <v>16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16</v>
      </c>
      <c r="J58" s="24">
        <f>ROUND(100 * 'Calcul surface terriere'!J55,0)</f>
        <v>1</v>
      </c>
      <c r="K58" s="24">
        <f>ROUND(100 * 'Calcul surface terriere'!K55,0)</f>
        <v>1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386.2</v>
      </c>
      <c r="D59" s="26">
        <f>ROUND('Calcul volume sur pied'!D53, 1)</f>
        <v>95.8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82.3</v>
      </c>
      <c r="J59" s="26">
        <f>ROUND('Calcul volume sur pied'!J53, 1)</f>
        <v>4.3</v>
      </c>
      <c r="K59" s="26">
        <f>ROUND('Calcul volume sur pied'!K53, 1)</f>
        <v>7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576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438.8</v>
      </c>
      <c r="D60" s="26">
        <f>ROUND('Calcul volume sur pied'!D54, 1)</f>
        <v>108.9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93.5</v>
      </c>
      <c r="J60" s="26">
        <f>ROUND('Calcul volume sur pied'!J54, 1)</f>
        <v>4.9000000000000004</v>
      </c>
      <c r="K60" s="26">
        <f>ROUND('Calcul volume sur pied'!K54, 1)</f>
        <v>8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654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67</v>
      </c>
      <c r="D61" s="24">
        <f>ROUND(100 * 'Calcul volume sur pied'!D55, 0)</f>
        <v>17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14</v>
      </c>
      <c r="J61" s="24">
        <f>ROUND(100 * 'Calcul volume sur pied'!J55, 0)</f>
        <v>1</v>
      </c>
      <c r="K61" s="24">
        <f>ROUND(100 * 'Calcul volume sur pied'!K55, 0)</f>
        <v>1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10.227272727272727</v>
      </c>
      <c r="D11" s="8">
        <f>'Protocole Inventaire'!D11/$B$6</f>
        <v>26.136363636363637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19.318181818181817</v>
      </c>
      <c r="J11" s="8">
        <f>'Protocole Inventaire'!J11/$B$6</f>
        <v>0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4.5454545454545459</v>
      </c>
      <c r="D12" s="8">
        <f>'Protocole Inventaire'!D12/$B$6</f>
        <v>4.5454545454545459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15.909090909090908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6.8181818181818183</v>
      </c>
      <c r="D13" s="8">
        <f>'Protocole Inventaire'!D13/$B$6</f>
        <v>2.2727272727272729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15.909090909090908</v>
      </c>
      <c r="J13" s="8">
        <f>'Protocole Inventaire'!J13/$B$6</f>
        <v>0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10.227272727272727</v>
      </c>
      <c r="D14" s="8">
        <f>'Protocole Inventaire'!D14/$B$6</f>
        <v>1.1363636363636365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11.363636363636363</v>
      </c>
      <c r="J14" s="8">
        <f>'Protocole Inventaire'!J14/$B$6</f>
        <v>0</v>
      </c>
      <c r="K14" s="8">
        <f>'Protocole Inventaire'!K14/$B$6</f>
        <v>1.1363636363636365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25</v>
      </c>
      <c r="D15" s="8">
        <f>'Protocole Inventaire'!D15/$B$6</f>
        <v>2.2727272727272729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12.5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23.863636363636363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7.9545454545454541</v>
      </c>
      <c r="J16" s="8">
        <f>'Protocole Inventaire'!J16/$B$6</f>
        <v>0</v>
      </c>
      <c r="K16" s="8">
        <f>'Protocole Inventaire'!K16/$B$6</f>
        <v>2.2727272727272729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23.863636363636363</v>
      </c>
      <c r="D17" s="8">
        <f>'Protocole Inventaire'!D17/$B$6</f>
        <v>3.4090909090909092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7.9545454545454541</v>
      </c>
      <c r="J17" s="8">
        <f>'Protocole Inventaire'!J17/$B$6</f>
        <v>0</v>
      </c>
      <c r="K17" s="8">
        <f>'Protocole Inventaire'!K17/$B$6</f>
        <v>1.1363636363636365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25</v>
      </c>
      <c r="D18" s="8">
        <f>'Protocole Inventaire'!D18/$B$6</f>
        <v>4.5454545454545459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1.1363636363636365</v>
      </c>
      <c r="J18" s="8">
        <f>'Protocole Inventaire'!J18/$B$6</f>
        <v>1.1363636363636365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30.681818181818183</v>
      </c>
      <c r="D19" s="8">
        <f>'Protocole Inventaire'!D19/$B$6</f>
        <v>3.4090909090909092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5.6818181818181817</v>
      </c>
      <c r="J19" s="8">
        <f>'Protocole Inventaire'!J19/$B$6</f>
        <v>1.1363636363636365</v>
      </c>
      <c r="K19" s="8">
        <f>'Protocole Inventaire'!K19/$B$6</f>
        <v>1.1363636363636365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27.272727272727273</v>
      </c>
      <c r="D20" s="8">
        <f>'Protocole Inventaire'!D20/$B$6</f>
        <v>5.6818181818181817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2.2727272727272729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17.045454545454547</v>
      </c>
      <c r="D21" s="8">
        <f>'Protocole Inventaire'!D21/$B$6</f>
        <v>4.5454545454545459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10.227272727272727</v>
      </c>
      <c r="D22" s="8">
        <f>'Protocole Inventaire'!D22/$B$6</f>
        <v>1.1363636363636365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2.2727272727272729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3.4090909090909092</v>
      </c>
      <c r="D23" s="8">
        <f>'Protocole Inventaire'!D23/$B$6</f>
        <v>1.1363636363636365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3.4090909090909092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1.1363636363636365</v>
      </c>
      <c r="D25" s="8">
        <f>'Protocole Inventaire'!D25/$B$6</f>
        <v>1.1363636363636365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1.1363636363636365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1.1363636363636365</v>
      </c>
      <c r="D26" s="8">
        <f>'Protocole Inventaire'!D26/$B$6</f>
        <v>2.2727272727272729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2.2727272727272729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0.22902210444669591</v>
      </c>
      <c r="D11" s="8">
        <f>'Protocole Inventaire'!D11*($A11/200)^2*PI()</f>
        <v>0.5852787113637784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0.43259730839931448</v>
      </c>
      <c r="J11" s="8">
        <f>'Protocole Inventaire'!J11*($A11/200)^2*PI()</f>
        <v>0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0.15205308443374599</v>
      </c>
      <c r="D12" s="8">
        <f>'Protocole Inventaire'!D12*($A12/200)^2*PI()</f>
        <v>0.15205308443374599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0.53218579551811096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0.3185574950740051</v>
      </c>
      <c r="D13" s="8">
        <f>'Protocole Inventaire'!D13*($A13/200)^2*PI()</f>
        <v>0.10618583169133503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0.7433008218393452</v>
      </c>
      <c r="J13" s="8">
        <f>'Protocole Inventaire'!J13*($A13/200)^2*PI()</f>
        <v>0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0.63617251235193306</v>
      </c>
      <c r="D14" s="8">
        <f>'Protocole Inventaire'!D14*($A14/200)^2*PI()</f>
        <v>7.0685834705770348E-2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0.70685834705770334</v>
      </c>
      <c r="J14" s="8">
        <f>'Protocole Inventaire'!J14*($A14/200)^2*PI()</f>
        <v>0</v>
      </c>
      <c r="K14" s="8">
        <f>'Protocole Inventaire'!K14*($A14/200)^2*PI()</f>
        <v>7.0685834705770348E-2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1.9974246091523908</v>
      </c>
      <c r="D15" s="8">
        <f>'Protocole Inventaire'!D15*($A15/200)^2*PI()</f>
        <v>0.18158405537749009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0.99871230457619542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2.381641390686422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0.7938804635621407</v>
      </c>
      <c r="J16" s="8">
        <f>'Protocole Inventaire'!J16*($A16/200)^2*PI()</f>
        <v>0</v>
      </c>
      <c r="K16" s="8">
        <f>'Protocole Inventaire'!K16*($A16/200)^2*PI()</f>
        <v>0.22682298958918307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2.9094289564895068</v>
      </c>
      <c r="D17" s="8">
        <f>'Protocole Inventaire'!D17*($A17/200)^2*PI()</f>
        <v>0.41563270806992952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0.96980965216316906</v>
      </c>
      <c r="J17" s="8">
        <f>'Protocole Inventaire'!J17*($A17/200)^2*PI()</f>
        <v>0</v>
      </c>
      <c r="K17" s="8">
        <f>'Protocole Inventaire'!K17*($A17/200)^2*PI()</f>
        <v>0.13854423602330987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3.6561855302478019</v>
      </c>
      <c r="D18" s="8">
        <f>'Protocole Inventaire'!D18*($A18/200)^2*PI()</f>
        <v>0.66476100549960027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0.16619025137490007</v>
      </c>
      <c r="J18" s="8">
        <f>'Protocole Inventaire'!J18*($A18/200)^2*PI()</f>
        <v>0.16619025137490007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5.3014376029327757</v>
      </c>
      <c r="D19" s="8">
        <f>'Protocole Inventaire'!D19*($A19/200)^2*PI()</f>
        <v>0.58904862254808621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0.98174770424681035</v>
      </c>
      <c r="J19" s="8">
        <f>'Protocole Inventaire'!J19*($A19/200)^2*PI()</f>
        <v>0.19634954084936207</v>
      </c>
      <c r="K19" s="8">
        <f>'Protocole Inventaire'!K19*($A19/200)^2*PI()</f>
        <v>0.19634954084936207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5.4965305067207018</v>
      </c>
      <c r="D20" s="8">
        <f>'Protocole Inventaire'!D20*($A20/200)^2*PI()</f>
        <v>1.1451105222334796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0.45804420889339187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3.9631191325035235</v>
      </c>
      <c r="D21" s="8">
        <f>'Protocole Inventaire'!D21*($A21/200)^2*PI()</f>
        <v>1.0568317686676063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2.7171634860898122</v>
      </c>
      <c r="D22" s="8">
        <f>'Protocole Inventaire'!D22*($A22/200)^2*PI()</f>
        <v>0.30190705400997914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0.60381410801995827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1.0263583199277855</v>
      </c>
      <c r="D23" s="8">
        <f>'Protocole Inventaire'!D23*($A23/200)^2*PI()</f>
        <v>0.34211943997592853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1.1545353001942489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0.43008403427644265</v>
      </c>
      <c r="D25" s="8">
        <f>'Protocole Inventaire'!D25*($A25/200)^2*PI()</f>
        <v>0.43008403427644265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0.43008403427644265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0.4778362426110076</v>
      </c>
      <c r="D26" s="8">
        <f>'Protocole Inventaire'!D26*($A26/200)^2*PI()</f>
        <v>0.9556724852220152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1.0562034501368882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32.847550308138793</v>
      </c>
      <c r="D53">
        <f t="shared" ref="D53:S53" si="0">SUM(D9:D51)</f>
        <v>8.0531586082120761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7.8172249999274825</v>
      </c>
      <c r="J53">
        <f t="shared" si="0"/>
        <v>0.36253979222426214</v>
      </c>
      <c r="K53">
        <f t="shared" si="0"/>
        <v>0.63240260116762537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49.712876309670236</v>
      </c>
    </row>
    <row r="54" spans="1:20" x14ac:dyDescent="0.25">
      <c r="A54" t="s">
        <v>49</v>
      </c>
      <c r="B54" t="s">
        <v>30</v>
      </c>
      <c r="C54">
        <f>C53/$B$6</f>
        <v>37.326761713794085</v>
      </c>
      <c r="D54">
        <f t="shared" ref="D54:S54" si="1">D53/$B$6</f>
        <v>9.151316600240996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8.8832102271903217</v>
      </c>
      <c r="J54">
        <f t="shared" si="1"/>
        <v>0.41197703661847968</v>
      </c>
      <c r="K54">
        <f t="shared" si="1"/>
        <v>0.71863931950866522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56.491904897352555</v>
      </c>
    </row>
    <row r="55" spans="1:20" x14ac:dyDescent="0.25">
      <c r="A55" t="s">
        <v>49</v>
      </c>
      <c r="B55" t="s">
        <v>50</v>
      </c>
      <c r="C55">
        <f>C54/$T54</f>
        <v>0.66074531884909715</v>
      </c>
      <c r="D55">
        <f t="shared" ref="D55:S55" si="2">D54/$T54</f>
        <v>0.16199341510733628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0.15724748958866541</v>
      </c>
      <c r="J55">
        <f t="shared" si="2"/>
        <v>7.2926738329510046E-3</v>
      </c>
      <c r="K55">
        <f t="shared" si="2"/>
        <v>1.2721102621950064E-2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0.99999999999999978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1.6199999999999999</v>
      </c>
      <c r="D11" s="8">
        <f>'Protocole Inventaire'!D11*$B11</f>
        <v>4.1399999999999997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3.06</v>
      </c>
      <c r="J11" s="8">
        <f>'Protocole Inventaire'!J11*$B11</f>
        <v>0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1.1599999999999999</v>
      </c>
      <c r="D12" s="8">
        <f>'Protocole Inventaire'!D12*$B12</f>
        <v>1.1599999999999999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4.0599999999999996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2.7600000000000002</v>
      </c>
      <c r="D13" s="8">
        <f>'Protocole Inventaire'!D13*$B13</f>
        <v>0.92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6.44</v>
      </c>
      <c r="J13" s="8">
        <f>'Protocole Inventaire'!J13*$B13</f>
        <v>0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6.03</v>
      </c>
      <c r="D14" s="8">
        <f>'Protocole Inventaire'!D14*$B14</f>
        <v>0.67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6.7</v>
      </c>
      <c r="J14" s="8">
        <f>'Protocole Inventaire'!J14*$B14</f>
        <v>0</v>
      </c>
      <c r="K14" s="8">
        <f>'Protocole Inventaire'!K14*$B14</f>
        <v>0.67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20.240000000000002</v>
      </c>
      <c r="D15" s="8">
        <f>'Protocole Inventaire'!D15*$B15</f>
        <v>1.84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10.120000000000001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25.41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8.4699999999999989</v>
      </c>
      <c r="J16" s="8">
        <f>'Protocole Inventaire'!J16*$B16</f>
        <v>0</v>
      </c>
      <c r="K16" s="8">
        <f>'Protocole Inventaire'!K16*$B16</f>
        <v>2.42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32.76</v>
      </c>
      <c r="D17" s="8">
        <f>'Protocole Inventaire'!D17*$B17</f>
        <v>4.68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10.92</v>
      </c>
      <c r="J17" s="8">
        <f>'Protocole Inventaire'!J17*$B17</f>
        <v>0</v>
      </c>
      <c r="K17" s="8">
        <f>'Protocole Inventaire'!K17*$B17</f>
        <v>1.56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42.46</v>
      </c>
      <c r="D18" s="8">
        <f>'Protocole Inventaire'!D18*$B18</f>
        <v>7.72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1.93</v>
      </c>
      <c r="J18" s="8">
        <f>'Protocole Inventaire'!J18*$B18</f>
        <v>1.93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63.45</v>
      </c>
      <c r="D19" s="8">
        <f>'Protocole Inventaire'!D19*$B19</f>
        <v>7.0500000000000007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11.75</v>
      </c>
      <c r="J19" s="8">
        <f>'Protocole Inventaire'!J19*$B19</f>
        <v>2.35</v>
      </c>
      <c r="K19" s="8">
        <f>'Protocole Inventaire'!K19*$B19</f>
        <v>2.35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66.960000000000008</v>
      </c>
      <c r="D20" s="8">
        <f>'Protocole Inventaire'!D20*$B20</f>
        <v>13.95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5.58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49.05</v>
      </c>
      <c r="D21" s="8">
        <f>'Protocole Inventaire'!D21*$B21</f>
        <v>13.08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34.199999999999996</v>
      </c>
      <c r="D22" s="8">
        <f>'Protocole Inventaire'!D22*$B22</f>
        <v>3.8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7.6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13.11</v>
      </c>
      <c r="D23" s="8">
        <f>'Protocole Inventaire'!D23*$B23</f>
        <v>4.37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14.97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5.66</v>
      </c>
      <c r="D25" s="8">
        <f>'Protocole Inventaire'!D25*$B25</f>
        <v>5.66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5.66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6.34</v>
      </c>
      <c r="D26" s="8">
        <f>'Protocole Inventaire'!D26*$B26</f>
        <v>12.68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14.12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386.18000000000006</v>
      </c>
      <c r="D53">
        <f t="shared" ref="D53:S53" si="0">SUM(D9:D51)</f>
        <v>95.84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82.289999999999992</v>
      </c>
      <c r="J53">
        <f t="shared" si="0"/>
        <v>4.28</v>
      </c>
      <c r="K53">
        <f t="shared" si="0"/>
        <v>7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575.59</v>
      </c>
    </row>
    <row r="54" spans="1:20" x14ac:dyDescent="0.25">
      <c r="A54" t="s">
        <v>53</v>
      </c>
      <c r="B54" t="s">
        <v>30</v>
      </c>
      <c r="C54">
        <f>C53/$B$6</f>
        <v>438.84090909090918</v>
      </c>
      <c r="D54">
        <f t="shared" ref="D54:S54" si="1">D53/$B$6</f>
        <v>108.90909090909091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93.511363636363626</v>
      </c>
      <c r="J54">
        <f t="shared" si="1"/>
        <v>4.8636363636363642</v>
      </c>
      <c r="K54">
        <f t="shared" si="1"/>
        <v>7.9545454545454541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654.07954545454561</v>
      </c>
    </row>
    <row r="55" spans="1:20" x14ac:dyDescent="0.25">
      <c r="A55" t="s">
        <v>53</v>
      </c>
      <c r="B55" t="s">
        <v>50</v>
      </c>
      <c r="C55">
        <f>C54/$T54</f>
        <v>0.67092895984989309</v>
      </c>
      <c r="D55">
        <f t="shared" ref="D55:S55" si="2">D54/$T54</f>
        <v>0.16650740978821726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0.14296634757379378</v>
      </c>
      <c r="J55">
        <f t="shared" si="2"/>
        <v>7.4358484337809887E-3</v>
      </c>
      <c r="K55">
        <f t="shared" si="2"/>
        <v>1.21614343543147E-2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0.99999999999999989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2025-07-30T10:00:58Z</dcterms:modified>
</cp:coreProperties>
</file>