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PLACETTE_VD\Suivi-2024\VD-42\Report de données_2025.07.15\"/>
    </mc:Choice>
  </mc:AlternateContent>
  <xr:revisionPtr revIDLastSave="0" documentId="13_ncr:1_{FF32EEC3-BC36-4179-9B8C-7DE5099825DD}" xr6:coauthVersionLast="36" xr6:coauthVersionMax="47" xr10:uidLastSave="{00000000-0000-0000-0000-000000000000}"/>
  <bookViews>
    <workbookView xWindow="0" yWindow="0" windowWidth="38670" windowHeight="11940" xr2:uid="{F5AF8166-C36D-8F43-A718-C991CCD96BC1}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6" l="1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5" i="5" l="1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C30" i="5" l="1"/>
  <c r="Q30" i="5"/>
  <c r="D30" i="5"/>
  <c r="R30" i="5"/>
  <c r="F30" i="5"/>
  <c r="G30" i="5"/>
  <c r="L30" i="5"/>
  <c r="M30" i="5"/>
  <c r="N30" i="5"/>
  <c r="P30" i="5"/>
  <c r="E30" i="5"/>
  <c r="S30" i="5"/>
  <c r="O30" i="5"/>
  <c r="H30" i="5"/>
  <c r="I30" i="5"/>
  <c r="J30" i="5"/>
  <c r="K30" i="5"/>
  <c r="H33" i="5"/>
  <c r="K33" i="5"/>
  <c r="D33" i="5"/>
  <c r="I33" i="5"/>
  <c r="S33" i="5"/>
  <c r="J33" i="5"/>
  <c r="L33" i="5"/>
  <c r="E33" i="5"/>
  <c r="M33" i="5"/>
  <c r="N33" i="5"/>
  <c r="O33" i="5"/>
  <c r="P33" i="5"/>
  <c r="C33" i="5"/>
  <c r="Q33" i="5"/>
  <c r="R33" i="5"/>
  <c r="F33" i="5"/>
  <c r="G33" i="5"/>
  <c r="N31" i="5"/>
  <c r="Q31" i="5"/>
  <c r="R31" i="5"/>
  <c r="O31" i="5"/>
  <c r="L31" i="5"/>
  <c r="P31" i="5"/>
  <c r="C31" i="5"/>
  <c r="D31" i="5"/>
  <c r="I31" i="5"/>
  <c r="J31" i="5"/>
  <c r="M31" i="5"/>
  <c r="E31" i="5"/>
  <c r="S31" i="5"/>
  <c r="F31" i="5"/>
  <c r="G31" i="5"/>
  <c r="H31" i="5"/>
  <c r="K31" i="5"/>
  <c r="M32" i="6"/>
  <c r="N32" i="6"/>
  <c r="J32" i="6"/>
  <c r="O32" i="6"/>
  <c r="I32" i="6"/>
  <c r="K32" i="6"/>
  <c r="P32" i="6"/>
  <c r="C32" i="6"/>
  <c r="Q32" i="6"/>
  <c r="D32" i="6"/>
  <c r="R32" i="6"/>
  <c r="E32" i="6"/>
  <c r="S32" i="6"/>
  <c r="F32" i="6"/>
  <c r="G32" i="6"/>
  <c r="H32" i="6"/>
  <c r="L32" i="6"/>
  <c r="K32" i="5"/>
  <c r="N32" i="5"/>
  <c r="F32" i="5"/>
  <c r="L32" i="5"/>
  <c r="O32" i="5"/>
  <c r="S32" i="5"/>
  <c r="M32" i="5"/>
  <c r="I32" i="5"/>
  <c r="E32" i="5"/>
  <c r="P32" i="5"/>
  <c r="C32" i="5"/>
  <c r="Q32" i="5"/>
  <c r="D32" i="5"/>
  <c r="R32" i="5"/>
  <c r="H32" i="5"/>
  <c r="G32" i="5"/>
  <c r="J32" i="5"/>
  <c r="E30" i="6"/>
  <c r="S30" i="6"/>
  <c r="F30" i="6"/>
  <c r="C30" i="6"/>
  <c r="G30" i="6"/>
  <c r="R30" i="6"/>
  <c r="H30" i="6"/>
  <c r="I30" i="6"/>
  <c r="J30" i="6"/>
  <c r="K30" i="6"/>
  <c r="L30" i="6"/>
  <c r="N30" i="6"/>
  <c r="P30" i="6"/>
  <c r="Q30" i="6"/>
  <c r="D30" i="6"/>
  <c r="M30" i="6"/>
  <c r="O30" i="6"/>
  <c r="P31" i="6"/>
  <c r="C31" i="6"/>
  <c r="Q31" i="6"/>
  <c r="O31" i="6"/>
  <c r="D31" i="6"/>
  <c r="R31" i="6"/>
  <c r="K31" i="6"/>
  <c r="M31" i="6"/>
  <c r="E31" i="6"/>
  <c r="S31" i="6"/>
  <c r="F31" i="6"/>
  <c r="G31" i="6"/>
  <c r="H31" i="6"/>
  <c r="I31" i="6"/>
  <c r="J31" i="6"/>
  <c r="L31" i="6"/>
  <c r="N31" i="6"/>
  <c r="E34" i="5"/>
  <c r="S34" i="5"/>
  <c r="F34" i="5"/>
  <c r="I34" i="5"/>
  <c r="N34" i="5"/>
  <c r="P34" i="5"/>
  <c r="C34" i="5"/>
  <c r="G34" i="5"/>
  <c r="H34" i="5"/>
  <c r="L34" i="5"/>
  <c r="D34" i="5"/>
  <c r="Q34" i="5"/>
  <c r="R34" i="5"/>
  <c r="J34" i="5"/>
  <c r="K34" i="5"/>
  <c r="O34" i="5"/>
  <c r="M34" i="5"/>
  <c r="J33" i="6"/>
  <c r="K33" i="6"/>
  <c r="F33" i="6"/>
  <c r="L33" i="6"/>
  <c r="M33" i="6"/>
  <c r="N33" i="6"/>
  <c r="O33" i="6"/>
  <c r="P33" i="6"/>
  <c r="C33" i="6"/>
  <c r="Q33" i="6"/>
  <c r="D33" i="6"/>
  <c r="R33" i="6"/>
  <c r="E33" i="6"/>
  <c r="S33" i="6"/>
  <c r="H33" i="6"/>
  <c r="G33" i="6"/>
  <c r="I33" i="6"/>
  <c r="G34" i="6"/>
  <c r="H34" i="6"/>
  <c r="R34" i="6"/>
  <c r="F34" i="6"/>
  <c r="I34" i="6"/>
  <c r="C34" i="6"/>
  <c r="E34" i="6"/>
  <c r="J34" i="6"/>
  <c r="K34" i="6"/>
  <c r="L34" i="6"/>
  <c r="M34" i="6"/>
  <c r="N34" i="6"/>
  <c r="O34" i="6"/>
  <c r="P34" i="6"/>
  <c r="Q34" i="6"/>
  <c r="D34" i="6"/>
  <c r="S34" i="6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<sst xmlns="http://schemas.openxmlformats.org/spreadsheetml/2006/main" count="155" uniqueCount="56">
  <si>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</si>
  <si>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</si>
  <si>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</si>
  <si>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</si>
  <si>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</si>
  <si>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</si>
  <si>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</si>
  <si>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</si>
  <si>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</si>
  <si>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</si>
  <si>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</si>
  <si>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</si>
  <si>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</si>
  <si>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</si>
  <si>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</si>
  <si>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</si>
  <si>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</si>
  <si>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</si>
  <si>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</si>
  <si>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</si>
  <si>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</si>
  <si>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</si>
  <si>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</si>
  <si>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</si>
  <si>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</si>
  <si>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</si>
  <si>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</si>
  <si>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</si>
  <si>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</si>
  <si>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</si>
  <si>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</si>
  <si>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</si>
  <si>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</si>
  <si>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</si>
  <si>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</si>
  <si>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</si>
  <si>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</si>
  <si>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</si>
  <si>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</si>
  <si>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</si>
  <si>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</si>
  <si>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</si>
  <si>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</si>
  <si>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</si>
  <si>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</si>
  <si>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</si>
  <si>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</si>
  <si>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</si>
  <si>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</si>
  <si>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</si>
  <si>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</si>
  <si>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</si>
  <si>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</si>
  <si>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</si>
  <si>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VD42 - Bois Dévin</t>
  </si>
  <si>
    <t>ILEX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</si>
</sst>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dimension ref="A1:U61"/>
  <sheetViews>
    <sheetView tabSelected="1" workbookViewId="0">
      <selection activeCell="P35" sqref="P35"/>
    </sheetView>
  </sheetViews>
  <sheetFormatPr baseColWidth="10" defaultColWidth="11" defaultRowHeight="15.75" x14ac:dyDescent="0.25"/>
  <cols>
    <col min="1" max="1" width="18.625" style="12" customWidth="1"/>
    <col min="2" max="2" width="12.5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5</v>
      </c>
    </row>
    <row r="3" spans="1:19" x14ac:dyDescent="0.25">
      <c r="A3" s="13" t="s">
        <v>6</v>
      </c>
      <c r="B3" s="10" t="s">
        <v>54</v>
      </c>
    </row>
    <row r="4" spans="1:19" x14ac:dyDescent="0.25">
      <c r="A4" s="13" t="s">
        <v>7</v>
      </c>
      <c r="B4" s="29">
        <v>42340</v>
      </c>
    </row>
    <row r="5" spans="1:19" x14ac:dyDescent="0.25">
      <c r="A5" s="13" t="s">
        <v>8</v>
      </c>
      <c r="B5" s="10" t="s">
        <v>55</v>
      </c>
    </row>
    <row r="6" spans="1:19" x14ac:dyDescent="0.25">
      <c r="A6" s="13" t="s">
        <v>9</v>
      </c>
      <c r="B6" s="6">
        <v>0.97</v>
      </c>
      <c r="C6" s="13" t="s">
        <v>0</v>
      </c>
    </row>
    <row r="8" spans="1:19" ht="47.25" x14ac:dyDescent="0.25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25">
      <c r="A9" s="7">
        <v>10</v>
      </c>
      <c r="B9" s="7">
        <v>0.08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8">
        <v>14</v>
      </c>
      <c r="B10" s="8">
        <v>0.12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25">
      <c r="A11" s="8">
        <v>18</v>
      </c>
      <c r="B11" s="8">
        <v>0.18</v>
      </c>
      <c r="C11" s="8">
        <v>8</v>
      </c>
      <c r="D11" s="8">
        <v>5</v>
      </c>
      <c r="E11" s="8"/>
      <c r="F11" s="8"/>
      <c r="G11" s="8"/>
      <c r="H11" s="8">
        <v>13</v>
      </c>
      <c r="I11" s="8">
        <v>8</v>
      </c>
      <c r="J11" s="8">
        <v>4</v>
      </c>
      <c r="K11" s="8">
        <v>3</v>
      </c>
      <c r="L11" s="8"/>
      <c r="M11" s="8"/>
      <c r="N11" s="8"/>
      <c r="O11" s="8">
        <v>2</v>
      </c>
      <c r="P11" s="8"/>
      <c r="Q11" s="8"/>
      <c r="R11" s="8"/>
      <c r="S11" s="8"/>
    </row>
    <row r="12" spans="1:19" x14ac:dyDescent="0.25">
      <c r="A12" s="8">
        <v>22</v>
      </c>
      <c r="B12" s="8">
        <v>0.28999999999999998</v>
      </c>
      <c r="C12" s="8">
        <v>12</v>
      </c>
      <c r="D12" s="8">
        <v>5</v>
      </c>
      <c r="E12" s="8"/>
      <c r="F12" s="8"/>
      <c r="G12" s="8"/>
      <c r="H12" s="8">
        <v>10</v>
      </c>
      <c r="I12" s="8">
        <v>7</v>
      </c>
      <c r="J12" s="8">
        <v>1</v>
      </c>
      <c r="K12" s="8">
        <v>2</v>
      </c>
      <c r="L12" s="8">
        <v>1</v>
      </c>
      <c r="M12" s="8"/>
      <c r="N12" s="8"/>
      <c r="O12" s="8">
        <v>3</v>
      </c>
      <c r="P12" s="8"/>
      <c r="Q12" s="8"/>
      <c r="R12" s="8"/>
      <c r="S12" s="8"/>
    </row>
    <row r="13" spans="1:19" x14ac:dyDescent="0.25">
      <c r="A13" s="8">
        <v>26</v>
      </c>
      <c r="B13" s="8">
        <v>0.46</v>
      </c>
      <c r="C13" s="8">
        <v>6</v>
      </c>
      <c r="D13" s="8">
        <v>1</v>
      </c>
      <c r="E13" s="8"/>
      <c r="F13" s="8"/>
      <c r="G13" s="8"/>
      <c r="H13" s="8">
        <v>4</v>
      </c>
      <c r="I13" s="8">
        <v>0</v>
      </c>
      <c r="J13" s="8">
        <v>1</v>
      </c>
      <c r="K13" s="8">
        <v>3</v>
      </c>
      <c r="L13" s="8"/>
      <c r="M13" s="8"/>
      <c r="N13" s="8"/>
      <c r="O13" s="8">
        <v>1</v>
      </c>
      <c r="P13" s="8"/>
      <c r="Q13" s="8"/>
      <c r="R13" s="8"/>
      <c r="S13" s="8"/>
    </row>
    <row r="14" spans="1:19" x14ac:dyDescent="0.25">
      <c r="A14" s="8">
        <v>30</v>
      </c>
      <c r="B14" s="8">
        <v>0.67</v>
      </c>
      <c r="C14" s="8">
        <v>4</v>
      </c>
      <c r="D14" s="8">
        <v>3</v>
      </c>
      <c r="E14" s="8"/>
      <c r="F14" s="8"/>
      <c r="G14" s="8"/>
      <c r="H14" s="8">
        <v>4</v>
      </c>
      <c r="I14" s="8">
        <v>5</v>
      </c>
      <c r="J14" s="8"/>
      <c r="K14" s="8"/>
      <c r="L14" s="8"/>
      <c r="M14" s="8"/>
      <c r="N14" s="8"/>
      <c r="O14" s="8">
        <v>1</v>
      </c>
      <c r="P14" s="8"/>
      <c r="Q14" s="8"/>
      <c r="R14" s="8"/>
      <c r="S14" s="8"/>
    </row>
    <row r="15" spans="1:19" x14ac:dyDescent="0.25">
      <c r="A15" s="8">
        <v>34</v>
      </c>
      <c r="B15" s="8">
        <v>0.92</v>
      </c>
      <c r="C15" s="8">
        <v>5</v>
      </c>
      <c r="D15" s="8">
        <v>3</v>
      </c>
      <c r="E15" s="8">
        <v>1</v>
      </c>
      <c r="F15" s="8"/>
      <c r="G15" s="8"/>
      <c r="H15" s="8">
        <v>3</v>
      </c>
      <c r="I15" s="8">
        <v>3</v>
      </c>
      <c r="J15" s="8"/>
      <c r="K15" s="8"/>
      <c r="L15" s="8"/>
      <c r="M15" s="8"/>
      <c r="N15" s="8"/>
      <c r="O15" s="8"/>
      <c r="P15" s="8"/>
      <c r="Q15" s="8"/>
      <c r="R15" s="8"/>
      <c r="S15" s="8"/>
    </row>
    <row r="16" spans="1:19" x14ac:dyDescent="0.25">
      <c r="A16" s="8">
        <v>38</v>
      </c>
      <c r="B16" s="8">
        <v>1.21</v>
      </c>
      <c r="C16" s="8">
        <v>6</v>
      </c>
      <c r="D16" s="8">
        <v>1</v>
      </c>
      <c r="E16" s="8">
        <v>1</v>
      </c>
      <c r="F16" s="8"/>
      <c r="G16" s="8"/>
      <c r="H16" s="8">
        <v>1</v>
      </c>
      <c r="I16" s="8">
        <v>3</v>
      </c>
      <c r="J16" s="8"/>
      <c r="K16" s="8">
        <v>2</v>
      </c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8">
        <v>42</v>
      </c>
      <c r="B17" s="8">
        <v>1.56</v>
      </c>
      <c r="C17" s="8">
        <v>0</v>
      </c>
      <c r="D17" s="8">
        <v>5</v>
      </c>
      <c r="E17" s="8"/>
      <c r="F17" s="8"/>
      <c r="G17" s="8"/>
      <c r="H17" s="8">
        <v>1</v>
      </c>
      <c r="I17" s="8">
        <v>4</v>
      </c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8">
        <v>46</v>
      </c>
      <c r="B18" s="8">
        <v>1.93</v>
      </c>
      <c r="C18" s="8">
        <v>7</v>
      </c>
      <c r="D18" s="8">
        <v>2</v>
      </c>
      <c r="E18" s="8"/>
      <c r="F18" s="8"/>
      <c r="G18" s="8"/>
      <c r="H18" s="8">
        <v>1</v>
      </c>
      <c r="I18" s="8">
        <v>3</v>
      </c>
      <c r="J18" s="8"/>
      <c r="K18" s="8">
        <v>1</v>
      </c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8">
        <v>50</v>
      </c>
      <c r="B19" s="8">
        <v>2.35</v>
      </c>
      <c r="C19" s="8">
        <v>7</v>
      </c>
      <c r="D19" s="8">
        <v>2</v>
      </c>
      <c r="E19" s="8"/>
      <c r="F19" s="8"/>
      <c r="G19" s="8"/>
      <c r="H19" s="8"/>
      <c r="I19" s="8">
        <v>1</v>
      </c>
      <c r="J19" s="8"/>
      <c r="K19" s="8">
        <v>1</v>
      </c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8">
        <v>54</v>
      </c>
      <c r="B20" s="8">
        <v>2.79</v>
      </c>
      <c r="C20" s="8">
        <v>2</v>
      </c>
      <c r="D20" s="8">
        <v>1</v>
      </c>
      <c r="E20" s="8">
        <v>1</v>
      </c>
      <c r="F20" s="8"/>
      <c r="G20" s="8"/>
      <c r="H20" s="8"/>
      <c r="I20" s="8">
        <v>0</v>
      </c>
      <c r="J20" s="8"/>
      <c r="K20" s="8">
        <v>2</v>
      </c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8">
        <v>58</v>
      </c>
      <c r="B21" s="8">
        <v>3.27</v>
      </c>
      <c r="C21" s="8">
        <v>1</v>
      </c>
      <c r="D21" s="8">
        <v>0</v>
      </c>
      <c r="E21" s="8">
        <v>1</v>
      </c>
      <c r="F21" s="8"/>
      <c r="G21" s="8"/>
      <c r="H21" s="8"/>
      <c r="I21" s="8">
        <v>1</v>
      </c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8">
        <v>62</v>
      </c>
      <c r="B22" s="8">
        <v>3.8</v>
      </c>
      <c r="C22" s="8"/>
      <c r="D22" s="8">
        <v>2</v>
      </c>
      <c r="E22" s="8">
        <v>2</v>
      </c>
      <c r="F22" s="8"/>
      <c r="G22" s="8"/>
      <c r="H22" s="8"/>
      <c r="I22" s="8"/>
      <c r="J22" s="8"/>
      <c r="K22" s="8">
        <v>1</v>
      </c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8">
        <v>66</v>
      </c>
      <c r="B23" s="8">
        <v>4.37</v>
      </c>
      <c r="C23" s="8"/>
      <c r="D23" s="8">
        <v>1</v>
      </c>
      <c r="E23" s="8">
        <v>1</v>
      </c>
      <c r="F23" s="8"/>
      <c r="G23" s="8"/>
      <c r="H23" s="8"/>
      <c r="I23" s="8"/>
      <c r="J23" s="8"/>
      <c r="K23" s="8">
        <v>1</v>
      </c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8">
        <v>70</v>
      </c>
      <c r="B24" s="8">
        <v>4.99</v>
      </c>
      <c r="C24" s="8">
        <v>1</v>
      </c>
      <c r="D24" s="8"/>
      <c r="E24" s="8">
        <v>1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8">
        <v>74</v>
      </c>
      <c r="B25" s="8">
        <v>5.66</v>
      </c>
      <c r="C25" s="8"/>
      <c r="D25" s="8"/>
      <c r="E25" s="8">
        <v>2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>
        <v>78</v>
      </c>
      <c r="B26" s="8">
        <v>6.34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8">
        <v>82</v>
      </c>
      <c r="B27" s="8">
        <v>7.06</v>
      </c>
      <c r="C27" s="8"/>
      <c r="D27" s="8"/>
      <c r="E27" s="8">
        <v>1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>
        <v>86</v>
      </c>
      <c r="B28" s="8">
        <v>7.8049999999999997</v>
      </c>
      <c r="C28" s="8"/>
      <c r="D28" s="8">
        <v>1</v>
      </c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>
        <v>90</v>
      </c>
      <c r="B29" s="8">
        <v>8.58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>
        <v>94</v>
      </c>
      <c r="B30" s="8">
        <v>9.3874999999999993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>
        <v>98</v>
      </c>
      <c r="B31" s="8">
        <v>10.227499999999999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>
        <v>102</v>
      </c>
      <c r="B32" s="8">
        <v>11.1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>
        <v>106</v>
      </c>
      <c r="B33" s="8">
        <v>12.0075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>
        <v>110</v>
      </c>
      <c r="B34" s="8">
        <v>12.977499999999999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25">
      <c r="A54" s="13" t="s">
        <v>29</v>
      </c>
      <c r="B54" s="13" t="s">
        <v>2</v>
      </c>
      <c r="C54" s="12">
        <f>SUM(C9:C51)</f>
        <v>59</v>
      </c>
      <c r="D54" s="12">
        <f t="shared" ref="D54:S54" si="0">SUM(D9:D51)</f>
        <v>32</v>
      </c>
      <c r="E54" s="12">
        <f t="shared" si="0"/>
        <v>11</v>
      </c>
      <c r="F54" s="12">
        <f t="shared" ref="F54:G54" si="1">SUM(F9:F51)</f>
        <v>0</v>
      </c>
      <c r="G54" s="12">
        <f t="shared" si="1"/>
        <v>0</v>
      </c>
      <c r="H54" s="12">
        <f t="shared" si="0"/>
        <v>37</v>
      </c>
      <c r="I54" s="12">
        <f t="shared" si="0"/>
        <v>35</v>
      </c>
      <c r="J54" s="12">
        <f t="shared" si="0"/>
        <v>6</v>
      </c>
      <c r="K54" s="12">
        <f t="shared" si="0"/>
        <v>16</v>
      </c>
      <c r="L54" s="12">
        <f t="shared" si="0"/>
        <v>1</v>
      </c>
      <c r="M54" s="12">
        <f t="shared" si="0"/>
        <v>0</v>
      </c>
      <c r="N54" s="12">
        <f t="shared" si="0"/>
        <v>0</v>
      </c>
      <c r="O54" s="12">
        <f t="shared" si="0"/>
        <v>7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0</v>
      </c>
      <c r="T54" s="13">
        <f>SUM(C54:S54)</f>
        <v>204</v>
      </c>
      <c r="U54" s="13" t="s">
        <v>39</v>
      </c>
    </row>
    <row r="55" spans="1:21" x14ac:dyDescent="0.25">
      <c r="A55" s="19"/>
      <c r="B55" s="19" t="s">
        <v>30</v>
      </c>
      <c r="C55" s="20">
        <f>ROUND(C54/$B$6, 1)</f>
        <v>60.8</v>
      </c>
      <c r="D55" s="20">
        <f t="shared" ref="D55:S55" si="3">ROUND(D54/$B$6, 1)</f>
        <v>33</v>
      </c>
      <c r="E55" s="20">
        <f t="shared" si="3"/>
        <v>11.3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38.1</v>
      </c>
      <c r="I55" s="20">
        <f t="shared" si="3"/>
        <v>36.1</v>
      </c>
      <c r="J55" s="20">
        <f t="shared" si="3"/>
        <v>6.2</v>
      </c>
      <c r="K55" s="20">
        <f t="shared" si="3"/>
        <v>16.5</v>
      </c>
      <c r="L55" s="20">
        <f t="shared" si="3"/>
        <v>1</v>
      </c>
      <c r="M55" s="20">
        <f t="shared" si="3"/>
        <v>0</v>
      </c>
      <c r="N55" s="20">
        <f t="shared" si="3"/>
        <v>0</v>
      </c>
      <c r="O55" s="20">
        <f t="shared" si="3"/>
        <v>7.2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0</v>
      </c>
      <c r="T55" s="21">
        <f>ROUND(SUM(C55:S55),0)</f>
        <v>210</v>
      </c>
      <c r="U55" s="19" t="s">
        <v>40</v>
      </c>
    </row>
    <row r="56" spans="1:21" ht="18" x14ac:dyDescent="0.25">
      <c r="A56" s="13" t="s">
        <v>31</v>
      </c>
      <c r="B56" s="13" t="s">
        <v>2</v>
      </c>
      <c r="C56" s="22">
        <f>ROUND('Calcul surface terriere'!C53, 2)</f>
        <v>6.04</v>
      </c>
      <c r="D56" s="22">
        <f>ROUND('Calcul surface terriere'!D53, 2)</f>
        <v>4.1399999999999997</v>
      </c>
      <c r="E56" s="22">
        <f>ROUND('Calcul surface terriere'!E53, 2)</f>
        <v>3.42</v>
      </c>
      <c r="F56" s="22">
        <f>ROUND('Calcul surface terriere'!F53, 2)</f>
        <v>0</v>
      </c>
      <c r="G56" s="22">
        <f>ROUND('Calcul surface terriere'!G53, 2)</f>
        <v>0</v>
      </c>
      <c r="H56" s="22">
        <f>ROUND('Calcul surface terriere'!H53, 2)</f>
        <v>1.9</v>
      </c>
      <c r="I56" s="22">
        <f>ROUND('Calcul surface terriere'!I53, 2)</f>
        <v>2.95</v>
      </c>
      <c r="J56" s="22">
        <f>ROUND('Calcul surface terriere'!J53, 2)</f>
        <v>0.19</v>
      </c>
      <c r="K56" s="22">
        <f>ROUND('Calcul surface terriere'!K53, 2)</f>
        <v>2</v>
      </c>
      <c r="L56" s="22">
        <f>ROUND('Calcul surface terriere'!L53, 2)</f>
        <v>0.04</v>
      </c>
      <c r="M56" s="22">
        <f>ROUND('Calcul surface terriere'!M53, 2)</f>
        <v>0</v>
      </c>
      <c r="N56" s="22">
        <f>ROUND('Calcul surface terriere'!N53, 2)</f>
        <v>0</v>
      </c>
      <c r="O56" s="22">
        <f>ROUND('Calcul surface terriere'!O53, 2)</f>
        <v>0.28999999999999998</v>
      </c>
      <c r="P56" s="22">
        <f>ROUND('Calcul surface terriere'!P53, 2)</f>
        <v>0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0</v>
      </c>
      <c r="T56" s="23">
        <f>ROUND('Calcul surface terriere'!T53,1)</f>
        <v>21</v>
      </c>
      <c r="U56" s="13" t="s">
        <v>3</v>
      </c>
    </row>
    <row r="57" spans="1:21" ht="18" x14ac:dyDescent="0.25">
      <c r="A57" s="13"/>
      <c r="B57" s="13" t="s">
        <v>30</v>
      </c>
      <c r="C57" s="22">
        <f>ROUND('Calcul surface terriere'!C54, 2)</f>
        <v>6.23</v>
      </c>
      <c r="D57" s="22">
        <f>ROUND('Calcul surface terriere'!D54, 2)</f>
        <v>4.2699999999999996</v>
      </c>
      <c r="E57" s="22">
        <f>ROUND('Calcul surface terriere'!E54, 2)</f>
        <v>3.52</v>
      </c>
      <c r="F57" s="22">
        <f>ROUND('Calcul surface terriere'!F54, 2)</f>
        <v>0</v>
      </c>
      <c r="G57" s="22">
        <f>ROUND('Calcul surface terriere'!G54, 2)</f>
        <v>0</v>
      </c>
      <c r="H57" s="22">
        <f>ROUND('Calcul surface terriere'!H54, 2)</f>
        <v>1.96</v>
      </c>
      <c r="I57" s="22">
        <f>ROUND('Calcul surface terriere'!I54, 2)</f>
        <v>3.04</v>
      </c>
      <c r="J57" s="22">
        <f>ROUND('Calcul surface terriere'!J54, 2)</f>
        <v>0.2</v>
      </c>
      <c r="K57" s="22">
        <f>ROUND('Calcul surface terriere'!K54, 2)</f>
        <v>2.0699999999999998</v>
      </c>
      <c r="L57" s="22">
        <f>ROUND('Calcul surface terriere'!L54, 2)</f>
        <v>0.04</v>
      </c>
      <c r="M57" s="22">
        <f>ROUND('Calcul surface terriere'!M54, 2)</f>
        <v>0</v>
      </c>
      <c r="N57" s="22">
        <f>ROUND('Calcul surface terriere'!N54, 2)</f>
        <v>0</v>
      </c>
      <c r="O57" s="22">
        <f>ROUND('Calcul surface terriere'!O54, 2)</f>
        <v>0.3</v>
      </c>
      <c r="P57" s="22">
        <f>ROUND('Calcul surface terriere'!P54, 2)</f>
        <v>0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0</v>
      </c>
      <c r="T57" s="23">
        <f>ROUND('Calcul surface terriere'!T54, 1)</f>
        <v>21.6</v>
      </c>
      <c r="U57" s="13" t="s">
        <v>4</v>
      </c>
    </row>
    <row r="58" spans="1:21" x14ac:dyDescent="0.25">
      <c r="A58" s="19"/>
      <c r="B58" s="19" t="s">
        <v>32</v>
      </c>
      <c r="C58" s="24">
        <f>ROUND(100 * 'Calcul surface terriere'!C55,0)</f>
        <v>29</v>
      </c>
      <c r="D58" s="24">
        <f>ROUND(100 * 'Calcul surface terriere'!D55,0)</f>
        <v>20</v>
      </c>
      <c r="E58" s="24">
        <f>ROUND(100 * 'Calcul surface terriere'!E55,0)</f>
        <v>16</v>
      </c>
      <c r="F58" s="24">
        <f>ROUND(100 * 'Calcul surface terriere'!F55,0)</f>
        <v>0</v>
      </c>
      <c r="G58" s="24">
        <f>ROUND(100 * 'Calcul surface terriere'!G55,0)</f>
        <v>0</v>
      </c>
      <c r="H58" s="24">
        <f>ROUND(100 * 'Calcul surface terriere'!H55,0)</f>
        <v>9</v>
      </c>
      <c r="I58" s="24">
        <f>ROUND(100 * 'Calcul surface terriere'!I55,0)</f>
        <v>14</v>
      </c>
      <c r="J58" s="24">
        <f>ROUND(100 * 'Calcul surface terriere'!J55,0)</f>
        <v>1</v>
      </c>
      <c r="K58" s="24">
        <f>ROUND(100 * 'Calcul surface terriere'!K55,0)</f>
        <v>10</v>
      </c>
      <c r="L58" s="24">
        <f>ROUND(100 * 'Calcul surface terriere'!L55,0)</f>
        <v>0</v>
      </c>
      <c r="M58" s="24">
        <f>ROUND(100 * 'Calcul surface terriere'!M55,0)</f>
        <v>0</v>
      </c>
      <c r="N58" s="24">
        <f>ROUND(100 * 'Calcul surface terriere'!N55,0)</f>
        <v>0</v>
      </c>
      <c r="O58" s="24">
        <f>ROUND(100 * 'Calcul surface terriere'!O55,0)</f>
        <v>1</v>
      </c>
      <c r="P58" s="24">
        <f>ROUND(100 * 'Calcul surface terriere'!P55,0)</f>
        <v>0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0</v>
      </c>
      <c r="T58" s="25"/>
      <c r="U58" s="19" t="s">
        <v>41</v>
      </c>
    </row>
    <row r="59" spans="1:21" x14ac:dyDescent="0.25">
      <c r="A59" s="13" t="s">
        <v>33</v>
      </c>
      <c r="B59" s="13" t="s">
        <v>2</v>
      </c>
      <c r="C59" s="26">
        <f>ROUND('Calcul volume sur pied'!C53, 1)</f>
        <v>66</v>
      </c>
      <c r="D59" s="26">
        <f>ROUND('Calcul volume sur pied'!D53, 1)</f>
        <v>47.7</v>
      </c>
      <c r="E59" s="26">
        <f>ROUND('Calcul volume sur pied'!E53, 1)</f>
        <v>43.5</v>
      </c>
      <c r="F59" s="26">
        <f>ROUND('Calcul volume sur pied'!F53, 1)</f>
        <v>0</v>
      </c>
      <c r="G59" s="26">
        <f>ROUND('Calcul volume sur pied'!G53, 1)</f>
        <v>0</v>
      </c>
      <c r="H59" s="26">
        <f>ROUND('Calcul volume sur pied'!H53, 1)</f>
        <v>17.2</v>
      </c>
      <c r="I59" s="26">
        <f>ROUND('Calcul volume sur pied'!I53, 1)</f>
        <v>30.9</v>
      </c>
      <c r="J59" s="26">
        <f>ROUND('Calcul volume sur pied'!J53, 1)</f>
        <v>1.5</v>
      </c>
      <c r="K59" s="26">
        <f>ROUND('Calcul volume sur pied'!K53, 1)</f>
        <v>23</v>
      </c>
      <c r="L59" s="26">
        <f>ROUND('Calcul volume sur pied'!L53, 1)</f>
        <v>0.3</v>
      </c>
      <c r="M59" s="26">
        <f>ROUND('Calcul volume sur pied'!M53, 1)</f>
        <v>0</v>
      </c>
      <c r="N59" s="26">
        <f>ROUND('Calcul volume sur pied'!N53, 1)</f>
        <v>0</v>
      </c>
      <c r="O59" s="26">
        <f>ROUND('Calcul volume sur pied'!O53, 1)</f>
        <v>2.4</v>
      </c>
      <c r="P59" s="26">
        <f>ROUND('Calcul volume sur pied'!P53, 1)</f>
        <v>0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0</v>
      </c>
      <c r="T59" s="27">
        <f>ROUND('Calcul volume sur pied'!T53, 0)</f>
        <v>232</v>
      </c>
      <c r="U59" s="13" t="s">
        <v>42</v>
      </c>
    </row>
    <row r="60" spans="1:21" x14ac:dyDescent="0.25">
      <c r="A60" s="13"/>
      <c r="B60" s="13" t="s">
        <v>30</v>
      </c>
      <c r="C60" s="26">
        <f>ROUND('Calcul volume sur pied'!C54, 1)</f>
        <v>68.099999999999994</v>
      </c>
      <c r="D60" s="26">
        <f>ROUND('Calcul volume sur pied'!D54, 1)</f>
        <v>49.2</v>
      </c>
      <c r="E60" s="26">
        <f>ROUND('Calcul volume sur pied'!E54, 1)</f>
        <v>44.9</v>
      </c>
      <c r="F60" s="26">
        <f>ROUND('Calcul volume sur pied'!F54, 1)</f>
        <v>0</v>
      </c>
      <c r="G60" s="26">
        <f>ROUND('Calcul volume sur pied'!G54, 1)</f>
        <v>0</v>
      </c>
      <c r="H60" s="26">
        <f>ROUND('Calcul volume sur pied'!H54, 1)</f>
        <v>17.8</v>
      </c>
      <c r="I60" s="26">
        <f>ROUND('Calcul volume sur pied'!I54, 1)</f>
        <v>31.8</v>
      </c>
      <c r="J60" s="26">
        <f>ROUND('Calcul volume sur pied'!J54, 1)</f>
        <v>1.5</v>
      </c>
      <c r="K60" s="26">
        <f>ROUND('Calcul volume sur pied'!K54, 1)</f>
        <v>23.7</v>
      </c>
      <c r="L60" s="26">
        <f>ROUND('Calcul volume sur pied'!L54, 1)</f>
        <v>0.3</v>
      </c>
      <c r="M60" s="26">
        <f>ROUND('Calcul volume sur pied'!M54, 1)</f>
        <v>0</v>
      </c>
      <c r="N60" s="26">
        <f>ROUND('Calcul volume sur pied'!N54, 1)</f>
        <v>0</v>
      </c>
      <c r="O60" s="26">
        <f>ROUND('Calcul volume sur pied'!O54, 1)</f>
        <v>2.4</v>
      </c>
      <c r="P60" s="26">
        <f>ROUND('Calcul volume sur pied'!P54, 1)</f>
        <v>0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0</v>
      </c>
      <c r="T60" s="27">
        <f>ROUND('Calcul volume sur pied'!T54, 0)</f>
        <v>240</v>
      </c>
      <c r="U60" s="13" t="s">
        <v>43</v>
      </c>
    </row>
    <row r="61" spans="1:21" x14ac:dyDescent="0.25">
      <c r="A61" s="19"/>
      <c r="B61" s="19" t="s">
        <v>32</v>
      </c>
      <c r="C61" s="24">
        <f>ROUND(100 * 'Calcul volume sur pied'!C55, 0)</f>
        <v>28</v>
      </c>
      <c r="D61" s="24">
        <f>ROUND(100 * 'Calcul volume sur pied'!D55, 0)</f>
        <v>21</v>
      </c>
      <c r="E61" s="24">
        <f>ROUND(100 * 'Calcul volume sur pied'!E55, 0)</f>
        <v>19</v>
      </c>
      <c r="F61" s="24">
        <f>ROUND(100 * 'Calcul volume sur pied'!F55, 0)</f>
        <v>0</v>
      </c>
      <c r="G61" s="24">
        <f>ROUND(100 * 'Calcul volume sur pied'!G55, 0)</f>
        <v>0</v>
      </c>
      <c r="H61" s="24">
        <f>ROUND(100 * 'Calcul volume sur pied'!H55, 0)</f>
        <v>7</v>
      </c>
      <c r="I61" s="24">
        <f>ROUND(100 * 'Calcul volume sur pied'!I55, 0)</f>
        <v>13</v>
      </c>
      <c r="J61" s="24">
        <f>ROUND(100 * 'Calcul volume sur pied'!J55, 0)</f>
        <v>1</v>
      </c>
      <c r="K61" s="24">
        <f>ROUND(100 * 'Calcul volume sur pied'!K55, 0)</f>
        <v>10</v>
      </c>
      <c r="L61" s="24">
        <f>ROUND(100 * 'Calcul volume sur pied'!L55, 0)</f>
        <v>0</v>
      </c>
      <c r="M61" s="24">
        <f>ROUND(100 * 'Calcul volume sur pied'!M55, 0)</f>
        <v>0</v>
      </c>
      <c r="N61" s="24">
        <f>ROUND(100 * 'Calcul volume sur pied'!N55, 0)</f>
        <v>0</v>
      </c>
      <c r="O61" s="24">
        <f>ROUND(100 * 'Calcul volume sur pied'!O55, 0)</f>
        <v>1</v>
      </c>
      <c r="P61" s="24">
        <f>ROUND(100 * 'Calcul volume sur pied'!P55, 0)</f>
        <v>0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0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S51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45</v>
      </c>
    </row>
    <row r="2" spans="1:19" x14ac:dyDescent="0.25">
      <c r="A2" s="5" t="s">
        <v>46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0.97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Inventaire'!C9/$B$6</f>
        <v>0</v>
      </c>
      <c r="D9" s="7">
        <f>'Protocole Inventaire'!D9/$B$6</f>
        <v>0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0</v>
      </c>
      <c r="J9" s="7">
        <f>'Protocole Inventaire'!J9/$B$6</f>
        <v>0</v>
      </c>
      <c r="K9" s="7">
        <f>'Protocole Inventaire'!K9/$B$6</f>
        <v>0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Inventaire'!C10/$B$6</f>
        <v>0</v>
      </c>
      <c r="D10" s="8">
        <f>'Protocole Inventaire'!D10/$B$6</f>
        <v>0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0</v>
      </c>
      <c r="J10" s="8">
        <f>'Protocole Inventaire'!J10/$B$6</f>
        <v>0</v>
      </c>
      <c r="K10" s="8">
        <f>'Protocole Inventaire'!K10/$B$6</f>
        <v>0</v>
      </c>
      <c r="L10" s="8">
        <f>'Protocole Inventaire'!L10/$B$6</f>
        <v>0</v>
      </c>
      <c r="M10" s="8">
        <f>'Protocole Inventaire'!M10/$B$6</f>
        <v>0</v>
      </c>
      <c r="N10" s="8">
        <f>'Protocole Inventaire'!N10/$B$6</f>
        <v>0</v>
      </c>
      <c r="O10" s="8">
        <f>'Protocole Inventaire'!O10/$B$6</f>
        <v>0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Inventaire'!C11/$B$6</f>
        <v>8.247422680412372</v>
      </c>
      <c r="D11" s="8">
        <f>'Protocole Inventaire'!D11/$B$6</f>
        <v>5.1546391752577323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13.402061855670103</v>
      </c>
      <c r="I11" s="8">
        <f>'Protocole Inventaire'!I11/$B$6</f>
        <v>8.247422680412372</v>
      </c>
      <c r="J11" s="8">
        <f>'Protocole Inventaire'!J11/$B$6</f>
        <v>4.123711340206186</v>
      </c>
      <c r="K11" s="8">
        <f>'Protocole Inventaire'!K11/$B$6</f>
        <v>3.0927835051546393</v>
      </c>
      <c r="L11" s="8">
        <f>'Protocole Inventaire'!L11/$B$6</f>
        <v>0</v>
      </c>
      <c r="M11" s="8">
        <f>'Protocole Inventaire'!M11/$B$6</f>
        <v>0</v>
      </c>
      <c r="N11" s="8">
        <f>'Protocole Inventaire'!N11/$B$6</f>
        <v>0</v>
      </c>
      <c r="O11" s="8">
        <f>'Protocole Inventaire'!O11/$B$6</f>
        <v>2.061855670103093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Inventaire'!C12/$B$6</f>
        <v>12.371134020618557</v>
      </c>
      <c r="D12" s="8">
        <f>'Protocole Inventaire'!D12/$B$6</f>
        <v>5.1546391752577323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10.309278350515465</v>
      </c>
      <c r="I12" s="8">
        <f>'Protocole Inventaire'!I12/$B$6</f>
        <v>7.2164948453608249</v>
      </c>
      <c r="J12" s="8">
        <f>'Protocole Inventaire'!J12/$B$6</f>
        <v>1.0309278350515465</v>
      </c>
      <c r="K12" s="8">
        <f>'Protocole Inventaire'!K12/$B$6</f>
        <v>2.061855670103093</v>
      </c>
      <c r="L12" s="8">
        <f>'Protocole Inventaire'!L12/$B$6</f>
        <v>1.0309278350515465</v>
      </c>
      <c r="M12" s="8">
        <f>'Protocole Inventaire'!M12/$B$6</f>
        <v>0</v>
      </c>
      <c r="N12" s="8">
        <f>'Protocole Inventaire'!N12/$B$6</f>
        <v>0</v>
      </c>
      <c r="O12" s="8">
        <f>'Protocole Inventaire'!O12/$B$6</f>
        <v>3.0927835051546393</v>
      </c>
      <c r="P12" s="8">
        <f>'Protocole Inventaire'!P12/$B$6</f>
        <v>0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Inventaire'!C13/$B$6</f>
        <v>6.1855670103092786</v>
      </c>
      <c r="D13" s="8">
        <f>'Protocole Inventaire'!D13/$B$6</f>
        <v>1.0309278350515465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4.123711340206186</v>
      </c>
      <c r="I13" s="8">
        <f>'Protocole Inventaire'!I13/$B$6</f>
        <v>0</v>
      </c>
      <c r="J13" s="8">
        <f>'Protocole Inventaire'!J13/$B$6</f>
        <v>1.0309278350515465</v>
      </c>
      <c r="K13" s="8">
        <f>'Protocole Inventaire'!K13/$B$6</f>
        <v>3.0927835051546393</v>
      </c>
      <c r="L13" s="8">
        <f>'Protocole Inventaire'!L13/$B$6</f>
        <v>0</v>
      </c>
      <c r="M13" s="8">
        <f>'Protocole Inventaire'!M13/$B$6</f>
        <v>0</v>
      </c>
      <c r="N13" s="8">
        <f>'Protocole Inventaire'!N13/$B$6</f>
        <v>0</v>
      </c>
      <c r="O13" s="8">
        <f>'Protocole Inventaire'!O13/$B$6</f>
        <v>1.0309278350515465</v>
      </c>
      <c r="P13" s="8">
        <f>'Protocole Inventaire'!P13/$B$6</f>
        <v>0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Inventaire'!C14/$B$6</f>
        <v>4.123711340206186</v>
      </c>
      <c r="D14" s="8">
        <f>'Protocole Inventaire'!D14/$B$6</f>
        <v>3.0927835051546393</v>
      </c>
      <c r="E14" s="8">
        <f>'Protocole Inventaire'!E14/$B$6</f>
        <v>0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4.123711340206186</v>
      </c>
      <c r="I14" s="8">
        <f>'Protocole Inventaire'!I14/$B$6</f>
        <v>5.1546391752577323</v>
      </c>
      <c r="J14" s="8">
        <f>'Protocole Inventaire'!J14/$B$6</f>
        <v>0</v>
      </c>
      <c r="K14" s="8">
        <f>'Protocole Inventaire'!K14/$B$6</f>
        <v>0</v>
      </c>
      <c r="L14" s="8">
        <f>'Protocole Inventaire'!L14/$B$6</f>
        <v>0</v>
      </c>
      <c r="M14" s="8">
        <f>'Protocole Inventaire'!M14/$B$6</f>
        <v>0</v>
      </c>
      <c r="N14" s="8">
        <f>'Protocole Inventaire'!N14/$B$6</f>
        <v>0</v>
      </c>
      <c r="O14" s="8">
        <f>'Protocole Inventaire'!O14/$B$6</f>
        <v>1.0309278350515465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Inventaire'!C15/$B$6</f>
        <v>5.1546391752577323</v>
      </c>
      <c r="D15" s="8">
        <f>'Protocole Inventaire'!D15/$B$6</f>
        <v>3.0927835051546393</v>
      </c>
      <c r="E15" s="8">
        <f>'Protocole Inventaire'!E15/$B$6</f>
        <v>1.0309278350515465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3.0927835051546393</v>
      </c>
      <c r="I15" s="8">
        <f>'Protocole Inventaire'!I15/$B$6</f>
        <v>3.0927835051546393</v>
      </c>
      <c r="J15" s="8">
        <f>'Protocole Inventaire'!J15/$B$6</f>
        <v>0</v>
      </c>
      <c r="K15" s="8">
        <f>'Protocole Inventaire'!K15/$B$6</f>
        <v>0</v>
      </c>
      <c r="L15" s="8">
        <f>'Protocole Inventaire'!L15/$B$6</f>
        <v>0</v>
      </c>
      <c r="M15" s="8">
        <f>'Protocole Inventaire'!M15/$B$6</f>
        <v>0</v>
      </c>
      <c r="N15" s="8">
        <f>'Protocole Inventaire'!N15/$B$6</f>
        <v>0</v>
      </c>
      <c r="O15" s="8">
        <f>'Protocole Inventaire'!O15/$B$6</f>
        <v>0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Inventaire'!C16/$B$6</f>
        <v>6.1855670103092786</v>
      </c>
      <c r="D16" s="8">
        <f>'Protocole Inventaire'!D16/$B$6</f>
        <v>1.0309278350515465</v>
      </c>
      <c r="E16" s="8">
        <f>'Protocole Inventaire'!E16/$B$6</f>
        <v>1.0309278350515465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1.0309278350515465</v>
      </c>
      <c r="I16" s="8">
        <f>'Protocole Inventaire'!I16/$B$6</f>
        <v>3.0927835051546393</v>
      </c>
      <c r="J16" s="8">
        <f>'Protocole Inventaire'!J16/$B$6</f>
        <v>0</v>
      </c>
      <c r="K16" s="8">
        <f>'Protocole Inventaire'!K16/$B$6</f>
        <v>2.061855670103093</v>
      </c>
      <c r="L16" s="8">
        <f>'Protocole Inventaire'!L16/$B$6</f>
        <v>0</v>
      </c>
      <c r="M16" s="8">
        <f>'Protocole Inventaire'!M16/$B$6</f>
        <v>0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Inventaire'!C17/$B$6</f>
        <v>0</v>
      </c>
      <c r="D17" s="8">
        <f>'Protocole Inventaire'!D17/$B$6</f>
        <v>5.1546391752577323</v>
      </c>
      <c r="E17" s="8">
        <f>'Protocole Inventaire'!E17/$B$6</f>
        <v>0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1.0309278350515465</v>
      </c>
      <c r="I17" s="8">
        <f>'Protocole Inventaire'!I17/$B$6</f>
        <v>4.123711340206186</v>
      </c>
      <c r="J17" s="8">
        <f>'Protocole Inventaire'!J17/$B$6</f>
        <v>0</v>
      </c>
      <c r="K17" s="8">
        <f>'Protocole Inventaire'!K17/$B$6</f>
        <v>0</v>
      </c>
      <c r="L17" s="8">
        <f>'Protocole Inventaire'!L17/$B$6</f>
        <v>0</v>
      </c>
      <c r="M17" s="8">
        <f>'Protocole Inventaire'!M17/$B$6</f>
        <v>0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Inventaire'!C18/$B$6</f>
        <v>7.2164948453608249</v>
      </c>
      <c r="D18" s="8">
        <f>'Protocole Inventaire'!D18/$B$6</f>
        <v>2.061855670103093</v>
      </c>
      <c r="E18" s="8">
        <f>'Protocole Inventaire'!E18/$B$6</f>
        <v>0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1.0309278350515465</v>
      </c>
      <c r="I18" s="8">
        <f>'Protocole Inventaire'!I18/$B$6</f>
        <v>3.0927835051546393</v>
      </c>
      <c r="J18" s="8">
        <f>'Protocole Inventaire'!J18/$B$6</f>
        <v>0</v>
      </c>
      <c r="K18" s="8">
        <f>'Protocole Inventaire'!K18/$B$6</f>
        <v>1.0309278350515465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Inventaire'!C19/$B$6</f>
        <v>7.2164948453608249</v>
      </c>
      <c r="D19" s="8">
        <f>'Protocole Inventaire'!D19/$B$6</f>
        <v>2.061855670103093</v>
      </c>
      <c r="E19" s="8">
        <f>'Protocole Inventaire'!E19/$B$6</f>
        <v>0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1.0309278350515465</v>
      </c>
      <c r="J19" s="8">
        <f>'Protocole Inventaire'!J19/$B$6</f>
        <v>0</v>
      </c>
      <c r="K19" s="8">
        <f>'Protocole Inventaire'!K19/$B$6</f>
        <v>1.0309278350515465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Inventaire'!C20/$B$6</f>
        <v>2.061855670103093</v>
      </c>
      <c r="D20" s="8">
        <f>'Protocole Inventaire'!D20/$B$6</f>
        <v>1.0309278350515465</v>
      </c>
      <c r="E20" s="8">
        <f>'Protocole Inventaire'!E20/$B$6</f>
        <v>1.0309278350515465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0</v>
      </c>
      <c r="J20" s="8">
        <f>'Protocole Inventaire'!J20/$B$6</f>
        <v>0</v>
      </c>
      <c r="K20" s="8">
        <f>'Protocole Inventaire'!K20/$B$6</f>
        <v>2.061855670103093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Inventaire'!C21/$B$6</f>
        <v>1.0309278350515465</v>
      </c>
      <c r="D21" s="8">
        <f>'Protocole Inventaire'!D21/$B$6</f>
        <v>0</v>
      </c>
      <c r="E21" s="8">
        <f>'Protocole Inventaire'!E21/$B$6</f>
        <v>1.0309278350515465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1.0309278350515465</v>
      </c>
      <c r="J21" s="8">
        <f>'Protocole Inventaire'!J21/$B$6</f>
        <v>0</v>
      </c>
      <c r="K21" s="8">
        <f>'Protocole Inventaire'!K21/$B$6</f>
        <v>0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Inventaire'!C22/$B$6</f>
        <v>0</v>
      </c>
      <c r="D22" s="8">
        <f>'Protocole Inventaire'!D22/$B$6</f>
        <v>2.061855670103093</v>
      </c>
      <c r="E22" s="8">
        <f>'Protocole Inventaire'!E22/$B$6</f>
        <v>2.061855670103093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0</v>
      </c>
      <c r="J22" s="8">
        <f>'Protocole Inventaire'!J22/$B$6</f>
        <v>0</v>
      </c>
      <c r="K22" s="8">
        <f>'Protocole Inventaire'!K22/$B$6</f>
        <v>1.0309278350515465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Inventaire'!C23/$B$6</f>
        <v>0</v>
      </c>
      <c r="D23" s="8">
        <f>'Protocole Inventaire'!D23/$B$6</f>
        <v>1.0309278350515465</v>
      </c>
      <c r="E23" s="8">
        <f>'Protocole Inventaire'!E23/$B$6</f>
        <v>1.0309278350515465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0</v>
      </c>
      <c r="J23" s="8">
        <f>'Protocole Inventaire'!J23/$B$6</f>
        <v>0</v>
      </c>
      <c r="K23" s="8">
        <f>'Protocole Inventaire'!K23/$B$6</f>
        <v>1.0309278350515465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Inventaire'!C24/$B$6</f>
        <v>1.0309278350515465</v>
      </c>
      <c r="D24" s="8">
        <f>'Protocole Inventaire'!D24/$B$6</f>
        <v>0</v>
      </c>
      <c r="E24" s="8">
        <f>'Protocole Inventaire'!E24/$B$6</f>
        <v>1.0309278350515465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0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Inventaire'!C25/$B$6</f>
        <v>0</v>
      </c>
      <c r="D25" s="8">
        <f>'Protocole Inventaire'!D25/$B$6</f>
        <v>0</v>
      </c>
      <c r="E25" s="8">
        <f>'Protocole Inventaire'!E25/$B$6</f>
        <v>2.061855670103093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0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Inventaire'!C26/$B$6</f>
        <v>0</v>
      </c>
      <c r="D26" s="8">
        <f>'Protocole Inventaire'!D26/$B$6</f>
        <v>0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Inventaire'!C27/$B$6</f>
        <v>0</v>
      </c>
      <c r="D27" s="8">
        <f>'Protocole Inventaire'!D27/$B$6</f>
        <v>0</v>
      </c>
      <c r="E27" s="8">
        <f>'Protocole Inventaire'!E27/$B$6</f>
        <v>1.0309278350515465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Inventaire'!C28/$B$6</f>
        <v>0</v>
      </c>
      <c r="D28" s="8">
        <f>'Protocole Inventaire'!D28/$B$6</f>
        <v>1.0309278350515465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Inventaire'!C29/$B$6</f>
        <v>0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25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25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25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47</v>
      </c>
    </row>
    <row r="2" spans="1:19" x14ac:dyDescent="0.25">
      <c r="A2" s="5" t="s">
        <v>48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0.97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Inventaire'!C9*($A9/200)^2*PI()</f>
        <v>0</v>
      </c>
      <c r="D9" s="7">
        <f>'Protocole Inventaire'!D9*($A9/200)^2*PI()</f>
        <v>0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0</v>
      </c>
      <c r="J9" s="7">
        <f>'Protocole Inventaire'!J9*($A9/200)^2*PI()</f>
        <v>0</v>
      </c>
      <c r="K9" s="7">
        <f>'Protocole Inventaire'!K9*($A9/200)^2*PI()</f>
        <v>0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Inventaire'!C10*($A10/200)^2*PI()</f>
        <v>0</v>
      </c>
      <c r="D10" s="8">
        <f>'Protocole Inventaire'!D10*($A10/200)^2*PI()</f>
        <v>0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0</v>
      </c>
      <c r="J10" s="8">
        <f>'Protocole Inventaire'!J10*($A10/200)^2*PI()</f>
        <v>0</v>
      </c>
      <c r="K10" s="8">
        <f>'Protocole Inventaire'!K10*($A10/200)^2*PI()</f>
        <v>0</v>
      </c>
      <c r="L10" s="8">
        <f>'Protocole Inventaire'!L10*($A10/200)^2*PI()</f>
        <v>0</v>
      </c>
      <c r="M10" s="8">
        <f>'Protocole Inventaire'!M10*($A10/200)^2*PI()</f>
        <v>0</v>
      </c>
      <c r="N10" s="8">
        <f>'Protocole Inventaire'!N10*($A10/200)^2*PI()</f>
        <v>0</v>
      </c>
      <c r="O10" s="8">
        <f>'Protocole Inventaire'!O10*($A10/200)^2*PI()</f>
        <v>0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Inventaire'!C11*($A11/200)^2*PI()</f>
        <v>0.20357520395261858</v>
      </c>
      <c r="D11" s="8">
        <f>'Protocole Inventaire'!D11*($A11/200)^2*PI()</f>
        <v>0.12723450247038659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0.33080970642300517</v>
      </c>
      <c r="I11" s="8">
        <f>'Protocole Inventaire'!I11*($A11/200)^2*PI()</f>
        <v>0.20357520395261858</v>
      </c>
      <c r="J11" s="8">
        <f>'Protocole Inventaire'!J11*($A11/200)^2*PI()</f>
        <v>0.10178760197630929</v>
      </c>
      <c r="K11" s="8">
        <f>'Protocole Inventaire'!K11*($A11/200)^2*PI()</f>
        <v>7.6340701482231973E-2</v>
      </c>
      <c r="L11" s="8">
        <f>'Protocole Inventaire'!L11*($A11/200)^2*PI()</f>
        <v>0</v>
      </c>
      <c r="M11" s="8">
        <f>'Protocole Inventaire'!M11*($A11/200)^2*PI()</f>
        <v>0</v>
      </c>
      <c r="N11" s="8">
        <f>'Protocole Inventaire'!N11*($A11/200)^2*PI()</f>
        <v>0</v>
      </c>
      <c r="O11" s="8">
        <f>'Protocole Inventaire'!O11*($A11/200)^2*PI()</f>
        <v>5.0893800988154644E-2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Inventaire'!C12*($A12/200)^2*PI()</f>
        <v>0.45615925330123797</v>
      </c>
      <c r="D12" s="8">
        <f>'Protocole Inventaire'!D12*($A12/200)^2*PI()</f>
        <v>0.19006635554218249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0.38013271108436497</v>
      </c>
      <c r="I12" s="8">
        <f>'Protocole Inventaire'!I12*($A12/200)^2*PI()</f>
        <v>0.26609289775905548</v>
      </c>
      <c r="J12" s="8">
        <f>'Protocole Inventaire'!J12*($A12/200)^2*PI()</f>
        <v>3.8013271108436497E-2</v>
      </c>
      <c r="K12" s="8">
        <f>'Protocole Inventaire'!K12*($A12/200)^2*PI()</f>
        <v>7.6026542216872994E-2</v>
      </c>
      <c r="L12" s="8">
        <f>'Protocole Inventaire'!L12*($A12/200)^2*PI()</f>
        <v>3.8013271108436497E-2</v>
      </c>
      <c r="M12" s="8">
        <f>'Protocole Inventaire'!M12*($A12/200)^2*PI()</f>
        <v>0</v>
      </c>
      <c r="N12" s="8">
        <f>'Protocole Inventaire'!N12*($A12/200)^2*PI()</f>
        <v>0</v>
      </c>
      <c r="O12" s="8">
        <f>'Protocole Inventaire'!O12*($A12/200)^2*PI()</f>
        <v>0.11403981332530949</v>
      </c>
      <c r="P12" s="8">
        <f>'Protocole Inventaire'!P12*($A12/200)^2*PI()</f>
        <v>0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Inventaire'!C13*($A13/200)^2*PI()</f>
        <v>0.3185574950740051</v>
      </c>
      <c r="D13" s="8">
        <f>'Protocole Inventaire'!D13*($A13/200)^2*PI()</f>
        <v>5.3092915845667513E-2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0.21237166338267005</v>
      </c>
      <c r="I13" s="8">
        <f>'Protocole Inventaire'!I13*($A13/200)^2*PI()</f>
        <v>0</v>
      </c>
      <c r="J13" s="8">
        <f>'Protocole Inventaire'!J13*($A13/200)^2*PI()</f>
        <v>5.3092915845667513E-2</v>
      </c>
      <c r="K13" s="8">
        <f>'Protocole Inventaire'!K13*($A13/200)^2*PI()</f>
        <v>0.15927874753700255</v>
      </c>
      <c r="L13" s="8">
        <f>'Protocole Inventaire'!L13*($A13/200)^2*PI()</f>
        <v>0</v>
      </c>
      <c r="M13" s="8">
        <f>'Protocole Inventaire'!M13*($A13/200)^2*PI()</f>
        <v>0</v>
      </c>
      <c r="N13" s="8">
        <f>'Protocole Inventaire'!N13*($A13/200)^2*PI()</f>
        <v>0</v>
      </c>
      <c r="O13" s="8">
        <f>'Protocole Inventaire'!O13*($A13/200)^2*PI()</f>
        <v>5.3092915845667513E-2</v>
      </c>
      <c r="P13" s="8">
        <f>'Protocole Inventaire'!P13*($A13/200)^2*PI()</f>
        <v>0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Inventaire'!C14*($A14/200)^2*PI()</f>
        <v>0.28274333882308139</v>
      </c>
      <c r="D14" s="8">
        <f>'Protocole Inventaire'!D14*($A14/200)^2*PI()</f>
        <v>0.21205750411731106</v>
      </c>
      <c r="E14" s="8">
        <f>'Protocole Inventaire'!E14*($A14/200)^2*PI()</f>
        <v>0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0.28274333882308139</v>
      </c>
      <c r="I14" s="8">
        <f>'Protocole Inventaire'!I14*($A14/200)^2*PI()</f>
        <v>0.35342917352885167</v>
      </c>
      <c r="J14" s="8">
        <f>'Protocole Inventaire'!J14*($A14/200)^2*PI()</f>
        <v>0</v>
      </c>
      <c r="K14" s="8">
        <f>'Protocole Inventaire'!K14*($A14/200)^2*PI()</f>
        <v>0</v>
      </c>
      <c r="L14" s="8">
        <f>'Protocole Inventaire'!L14*($A14/200)^2*PI()</f>
        <v>0</v>
      </c>
      <c r="M14" s="8">
        <f>'Protocole Inventaire'!M14*($A14/200)^2*PI()</f>
        <v>0</v>
      </c>
      <c r="N14" s="8">
        <f>'Protocole Inventaire'!N14*($A14/200)^2*PI()</f>
        <v>0</v>
      </c>
      <c r="O14" s="8">
        <f>'Protocole Inventaire'!O14*($A14/200)^2*PI()</f>
        <v>7.0685834705770348E-2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Inventaire'!C15*($A15/200)^2*PI()</f>
        <v>0.45396013844372518</v>
      </c>
      <c r="D15" s="8">
        <f>'Protocole Inventaire'!D15*($A15/200)^2*PI()</f>
        <v>0.27237608306623512</v>
      </c>
      <c r="E15" s="8">
        <f>'Protocole Inventaire'!E15*($A15/200)^2*PI()</f>
        <v>9.0792027688745044E-2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0.27237608306623512</v>
      </c>
      <c r="I15" s="8">
        <f>'Protocole Inventaire'!I15*($A15/200)^2*PI()</f>
        <v>0.27237608306623512</v>
      </c>
      <c r="J15" s="8">
        <f>'Protocole Inventaire'!J15*($A15/200)^2*PI()</f>
        <v>0</v>
      </c>
      <c r="K15" s="8">
        <f>'Protocole Inventaire'!K15*($A15/200)^2*PI()</f>
        <v>0</v>
      </c>
      <c r="L15" s="8">
        <f>'Protocole Inventaire'!L15*($A15/200)^2*PI()</f>
        <v>0</v>
      </c>
      <c r="M15" s="8">
        <f>'Protocole Inventaire'!M15*($A15/200)^2*PI()</f>
        <v>0</v>
      </c>
      <c r="N15" s="8">
        <f>'Protocole Inventaire'!N15*($A15/200)^2*PI()</f>
        <v>0</v>
      </c>
      <c r="O15" s="8">
        <f>'Protocole Inventaire'!O15*($A15/200)^2*PI()</f>
        <v>0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Inventaire'!C16*($A16/200)^2*PI()</f>
        <v>0.68046896876754925</v>
      </c>
      <c r="D16" s="8">
        <f>'Protocole Inventaire'!D16*($A16/200)^2*PI()</f>
        <v>0.11341149479459153</v>
      </c>
      <c r="E16" s="8">
        <f>'Protocole Inventaire'!E16*($A16/200)^2*PI()</f>
        <v>0.11341149479459153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0.11341149479459153</v>
      </c>
      <c r="I16" s="8">
        <f>'Protocole Inventaire'!I16*($A16/200)^2*PI()</f>
        <v>0.34023448438377463</v>
      </c>
      <c r="J16" s="8">
        <f>'Protocole Inventaire'!J16*($A16/200)^2*PI()</f>
        <v>0</v>
      </c>
      <c r="K16" s="8">
        <f>'Protocole Inventaire'!K16*($A16/200)^2*PI()</f>
        <v>0.22682298958918307</v>
      </c>
      <c r="L16" s="8">
        <f>'Protocole Inventaire'!L16*($A16/200)^2*PI()</f>
        <v>0</v>
      </c>
      <c r="M16" s="8">
        <f>'Protocole Inventaire'!M16*($A16/200)^2*PI()</f>
        <v>0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Inventaire'!C17*($A17/200)^2*PI()</f>
        <v>0</v>
      </c>
      <c r="D17" s="8">
        <f>'Protocole Inventaire'!D17*($A17/200)^2*PI()</f>
        <v>0.69272118011654926</v>
      </c>
      <c r="E17" s="8">
        <f>'Protocole Inventaire'!E17*($A17/200)^2*PI()</f>
        <v>0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0.13854423602330987</v>
      </c>
      <c r="I17" s="8">
        <f>'Protocole Inventaire'!I17*($A17/200)^2*PI()</f>
        <v>0.55417694409323948</v>
      </c>
      <c r="J17" s="8">
        <f>'Protocole Inventaire'!J17*($A17/200)^2*PI()</f>
        <v>0</v>
      </c>
      <c r="K17" s="8">
        <f>'Protocole Inventaire'!K17*($A17/200)^2*PI()</f>
        <v>0</v>
      </c>
      <c r="L17" s="8">
        <f>'Protocole Inventaire'!L17*($A17/200)^2*PI()</f>
        <v>0</v>
      </c>
      <c r="M17" s="8">
        <f>'Protocole Inventaire'!M17*($A17/200)^2*PI()</f>
        <v>0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Inventaire'!C18*($A18/200)^2*PI()</f>
        <v>1.1633317596243005</v>
      </c>
      <c r="D18" s="8">
        <f>'Protocole Inventaire'!D18*($A18/200)^2*PI()</f>
        <v>0.33238050274980013</v>
      </c>
      <c r="E18" s="8">
        <f>'Protocole Inventaire'!E18*($A18/200)^2*PI()</f>
        <v>0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0.16619025137490007</v>
      </c>
      <c r="I18" s="8">
        <f>'Protocole Inventaire'!I18*($A18/200)^2*PI()</f>
        <v>0.4985707541247002</v>
      </c>
      <c r="J18" s="8">
        <f>'Protocole Inventaire'!J18*($A18/200)^2*PI()</f>
        <v>0</v>
      </c>
      <c r="K18" s="8">
        <f>'Protocole Inventaire'!K18*($A18/200)^2*PI()</f>
        <v>0.16619025137490007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Inventaire'!C19*($A19/200)^2*PI()</f>
        <v>1.3744467859455345</v>
      </c>
      <c r="D19" s="8">
        <f>'Protocole Inventaire'!D19*($A19/200)^2*PI()</f>
        <v>0.39269908169872414</v>
      </c>
      <c r="E19" s="8">
        <f>'Protocole Inventaire'!E19*($A19/200)^2*PI()</f>
        <v>0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0.19634954084936207</v>
      </c>
      <c r="J19" s="8">
        <f>'Protocole Inventaire'!J19*($A19/200)^2*PI()</f>
        <v>0</v>
      </c>
      <c r="K19" s="8">
        <f>'Protocole Inventaire'!K19*($A19/200)^2*PI()</f>
        <v>0.19634954084936207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Inventaire'!C20*($A20/200)^2*PI()</f>
        <v>0.45804420889339187</v>
      </c>
      <c r="D20" s="8">
        <f>'Protocole Inventaire'!D20*($A20/200)^2*PI()</f>
        <v>0.22902210444669593</v>
      </c>
      <c r="E20" s="8">
        <f>'Protocole Inventaire'!E20*($A20/200)^2*PI()</f>
        <v>0.22902210444669593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0</v>
      </c>
      <c r="J20" s="8">
        <f>'Protocole Inventaire'!J20*($A20/200)^2*PI()</f>
        <v>0</v>
      </c>
      <c r="K20" s="8">
        <f>'Protocole Inventaire'!K20*($A20/200)^2*PI()</f>
        <v>0.45804420889339187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Inventaire'!C21*($A21/200)^2*PI()</f>
        <v>0.26420794216690158</v>
      </c>
      <c r="D21" s="8">
        <f>'Protocole Inventaire'!D21*($A21/200)^2*PI()</f>
        <v>0</v>
      </c>
      <c r="E21" s="8">
        <f>'Protocole Inventaire'!E21*($A21/200)^2*PI()</f>
        <v>0.26420794216690158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0.26420794216690158</v>
      </c>
      <c r="J21" s="8">
        <f>'Protocole Inventaire'!J21*($A21/200)^2*PI()</f>
        <v>0</v>
      </c>
      <c r="K21" s="8">
        <f>'Protocole Inventaire'!K21*($A21/200)^2*PI()</f>
        <v>0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0</v>
      </c>
      <c r="D22" s="8">
        <f>'Protocole Inventaire'!D22*($A22/200)^2*PI()</f>
        <v>0.60381410801995827</v>
      </c>
      <c r="E22" s="8">
        <f>'Protocole Inventaire'!E22*($A22/200)^2*PI()</f>
        <v>0.60381410801995827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0</v>
      </c>
      <c r="J22" s="8">
        <f>'Protocole Inventaire'!J22*($A22/200)^2*PI()</f>
        <v>0</v>
      </c>
      <c r="K22" s="8">
        <f>'Protocole Inventaire'!K22*($A22/200)^2*PI()</f>
        <v>0.30190705400997914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Inventaire'!C23*($A23/200)^2*PI()</f>
        <v>0</v>
      </c>
      <c r="D23" s="8">
        <f>'Protocole Inventaire'!D23*($A23/200)^2*PI()</f>
        <v>0.34211943997592853</v>
      </c>
      <c r="E23" s="8">
        <f>'Protocole Inventaire'!E23*($A23/200)^2*PI()</f>
        <v>0.34211943997592853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0</v>
      </c>
      <c r="J23" s="8">
        <f>'Protocole Inventaire'!J23*($A23/200)^2*PI()</f>
        <v>0</v>
      </c>
      <c r="K23" s="8">
        <f>'Protocole Inventaire'!K23*($A23/200)^2*PI()</f>
        <v>0.34211943997592853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Inventaire'!C24*($A24/200)^2*PI()</f>
        <v>0.38484510006474959</v>
      </c>
      <c r="D24" s="8">
        <f>'Protocole Inventaire'!D24*($A24/200)^2*PI()</f>
        <v>0</v>
      </c>
      <c r="E24" s="8">
        <f>'Protocole Inventaire'!E24*($A24/200)^2*PI()</f>
        <v>0.38484510006474959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Inventaire'!C25*($A25/200)^2*PI()</f>
        <v>0</v>
      </c>
      <c r="D25" s="8">
        <f>'Protocole Inventaire'!D25*($A25/200)^2*PI()</f>
        <v>0</v>
      </c>
      <c r="E25" s="8">
        <f>'Protocole Inventaire'!E25*($A25/200)^2*PI()</f>
        <v>0.8601680685528853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Inventaire'!C26*($A26/200)^2*PI()</f>
        <v>0</v>
      </c>
      <c r="D26" s="8">
        <f>'Protocole Inventaire'!D26*($A26/200)^2*PI()</f>
        <v>0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Inventaire'!C27*($A27/200)^2*PI()</f>
        <v>0</v>
      </c>
      <c r="D27" s="8">
        <f>'Protocole Inventaire'!D27*($A27/200)^2*PI()</f>
        <v>0</v>
      </c>
      <c r="E27" s="8">
        <f>'Protocole Inventaire'!E27*($A27/200)^2*PI()</f>
        <v>0.52810172506844411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Inventaire'!C28*($A28/200)^2*PI()</f>
        <v>0</v>
      </c>
      <c r="D28" s="8">
        <f>'Protocole Inventaire'!D28*($A28/200)^2*PI()</f>
        <v>0.58088048164875272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Inventaire'!C29*($A29/200)^2*PI()</f>
        <v>0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25">
      <c r="A53" t="s">
        <v>49</v>
      </c>
      <c r="B53" t="s">
        <v>2</v>
      </c>
      <c r="C53">
        <f>SUM(C9:C51)</f>
        <v>6.0403401950570954</v>
      </c>
      <c r="D53">
        <f t="shared" ref="D53:S53" si="0">SUM(D9:D51)</f>
        <v>4.1418757544927827</v>
      </c>
      <c r="E53">
        <f t="shared" si="0"/>
        <v>3.4164820107788998</v>
      </c>
      <c r="F53">
        <f t="shared" si="0"/>
        <v>0</v>
      </c>
      <c r="G53">
        <f t="shared" si="0"/>
        <v>0</v>
      </c>
      <c r="H53">
        <f t="shared" si="0"/>
        <v>1.896579484972158</v>
      </c>
      <c r="I53">
        <f t="shared" si="0"/>
        <v>2.9490130239247394</v>
      </c>
      <c r="J53">
        <f t="shared" si="0"/>
        <v>0.19289378893041331</v>
      </c>
      <c r="K53">
        <f t="shared" si="0"/>
        <v>2.0030794759288524</v>
      </c>
      <c r="L53">
        <f t="shared" si="0"/>
        <v>3.8013271108436497E-2</v>
      </c>
      <c r="M53">
        <f t="shared" si="0"/>
        <v>0</v>
      </c>
      <c r="N53">
        <f t="shared" si="0"/>
        <v>0</v>
      </c>
      <c r="O53">
        <f t="shared" si="0"/>
        <v>0.28871236486490198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20.966989370058279</v>
      </c>
    </row>
    <row r="54" spans="1:20" x14ac:dyDescent="0.25">
      <c r="A54" t="s">
        <v>49</v>
      </c>
      <c r="B54" t="s">
        <v>30</v>
      </c>
      <c r="C54">
        <f>C53/$B$6</f>
        <v>6.2271548402650474</v>
      </c>
      <c r="D54">
        <f t="shared" ref="D54:S54" si="1">D53/$B$6</f>
        <v>4.2699750046317346</v>
      </c>
      <c r="E54">
        <f t="shared" si="1"/>
        <v>3.5221464028648453</v>
      </c>
      <c r="F54">
        <f t="shared" si="1"/>
        <v>0</v>
      </c>
      <c r="G54">
        <f t="shared" si="1"/>
        <v>0</v>
      </c>
      <c r="H54">
        <f t="shared" si="1"/>
        <v>1.9552365824455238</v>
      </c>
      <c r="I54">
        <f t="shared" si="1"/>
        <v>3.0402196122935456</v>
      </c>
      <c r="J54">
        <f t="shared" si="1"/>
        <v>0.19885957621692094</v>
      </c>
      <c r="K54">
        <f t="shared" si="1"/>
        <v>2.065030387555518</v>
      </c>
      <c r="L54">
        <f t="shared" si="1"/>
        <v>3.9188939287047933E-2</v>
      </c>
      <c r="M54">
        <f t="shared" si="1"/>
        <v>0</v>
      </c>
      <c r="N54">
        <f t="shared" si="1"/>
        <v>0</v>
      </c>
      <c r="O54">
        <f t="shared" si="1"/>
        <v>0.29764161326278554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21.615452958822971</v>
      </c>
    </row>
    <row r="55" spans="1:20" x14ac:dyDescent="0.25">
      <c r="A55" t="s">
        <v>49</v>
      </c>
      <c r="B55" t="s">
        <v>50</v>
      </c>
      <c r="C55">
        <f>C54/$T54</f>
        <v>0.28808810308660476</v>
      </c>
      <c r="D55">
        <f t="shared" ref="D55:S55" si="2">D54/$T54</f>
        <v>0.1975427030266706</v>
      </c>
      <c r="E55">
        <f t="shared" si="2"/>
        <v>0.16294575966436917</v>
      </c>
      <c r="F55">
        <f t="shared" si="2"/>
        <v>0</v>
      </c>
      <c r="G55">
        <f t="shared" si="2"/>
        <v>0</v>
      </c>
      <c r="H55">
        <f t="shared" si="2"/>
        <v>9.0455498951153721E-2</v>
      </c>
      <c r="I55">
        <f t="shared" si="2"/>
        <v>0.14065028468684448</v>
      </c>
      <c r="J55">
        <f t="shared" si="2"/>
        <v>9.1998801318549598E-3</v>
      </c>
      <c r="K55">
        <f t="shared" si="2"/>
        <v>9.5534911597243047E-2</v>
      </c>
      <c r="L55">
        <f t="shared" si="2"/>
        <v>1.8130056937368892E-3</v>
      </c>
      <c r="M55">
        <f t="shared" si="2"/>
        <v>0</v>
      </c>
      <c r="N55">
        <f t="shared" si="2"/>
        <v>0</v>
      </c>
      <c r="O55">
        <f t="shared" si="2"/>
        <v>1.3769853161522324E-2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0.99999999999999989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51</v>
      </c>
    </row>
    <row r="2" spans="1:19" x14ac:dyDescent="0.25">
      <c r="A2" s="5" t="s">
        <v>52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0.97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Inventaire'!C9*$B9</f>
        <v>0</v>
      </c>
      <c r="D9" s="7">
        <f>'Protocole Inventaire'!D9*$B9</f>
        <v>0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0</v>
      </c>
      <c r="J9" s="7">
        <f>'Protocole Inventaire'!J9*$B9</f>
        <v>0</v>
      </c>
      <c r="K9" s="7">
        <f>'Protocole Inventaire'!K9*$B9</f>
        <v>0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Inventaire'!C10*$B10</f>
        <v>0</v>
      </c>
      <c r="D10" s="8">
        <f>'Protocole Inventaire'!D10*$B10</f>
        <v>0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0</v>
      </c>
      <c r="J10" s="8">
        <f>'Protocole Inventaire'!J10*$B10</f>
        <v>0</v>
      </c>
      <c r="K10" s="8">
        <f>'Protocole Inventaire'!K10*$B10</f>
        <v>0</v>
      </c>
      <c r="L10" s="8">
        <f>'Protocole Inventaire'!L10*$B10</f>
        <v>0</v>
      </c>
      <c r="M10" s="8">
        <f>'Protocole Inventaire'!M10*$B10</f>
        <v>0</v>
      </c>
      <c r="N10" s="8">
        <f>'Protocole Inventaire'!N10*$B10</f>
        <v>0</v>
      </c>
      <c r="O10" s="8">
        <f>'Protocole Inventaire'!O10*$B10</f>
        <v>0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Inventaire'!C11*$B11</f>
        <v>1.44</v>
      </c>
      <c r="D11" s="8">
        <f>'Protocole Inventaire'!D11*$B11</f>
        <v>0.89999999999999991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2.34</v>
      </c>
      <c r="I11" s="8">
        <f>'Protocole Inventaire'!I11*$B11</f>
        <v>1.44</v>
      </c>
      <c r="J11" s="8">
        <f>'Protocole Inventaire'!J11*$B11</f>
        <v>0.72</v>
      </c>
      <c r="K11" s="8">
        <f>'Protocole Inventaire'!K11*$B11</f>
        <v>0.54</v>
      </c>
      <c r="L11" s="8">
        <f>'Protocole Inventaire'!L11*$B11</f>
        <v>0</v>
      </c>
      <c r="M11" s="8">
        <f>'Protocole Inventaire'!M11*$B11</f>
        <v>0</v>
      </c>
      <c r="N11" s="8">
        <f>'Protocole Inventaire'!N11*$B11</f>
        <v>0</v>
      </c>
      <c r="O11" s="8">
        <f>'Protocole Inventaire'!O11*$B11</f>
        <v>0.36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Inventaire'!C12*$B12</f>
        <v>3.4799999999999995</v>
      </c>
      <c r="D12" s="8">
        <f>'Protocole Inventaire'!D12*$B12</f>
        <v>1.45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2.9</v>
      </c>
      <c r="I12" s="8">
        <f>'Protocole Inventaire'!I12*$B12</f>
        <v>2.0299999999999998</v>
      </c>
      <c r="J12" s="8">
        <f>'Protocole Inventaire'!J12*$B12</f>
        <v>0.28999999999999998</v>
      </c>
      <c r="K12" s="8">
        <f>'Protocole Inventaire'!K12*$B12</f>
        <v>0.57999999999999996</v>
      </c>
      <c r="L12" s="8">
        <f>'Protocole Inventaire'!L12*$B12</f>
        <v>0.28999999999999998</v>
      </c>
      <c r="M12" s="8">
        <f>'Protocole Inventaire'!M12*$B12</f>
        <v>0</v>
      </c>
      <c r="N12" s="8">
        <f>'Protocole Inventaire'!N12*$B12</f>
        <v>0</v>
      </c>
      <c r="O12" s="8">
        <f>'Protocole Inventaire'!O12*$B12</f>
        <v>0.86999999999999988</v>
      </c>
      <c r="P12" s="8">
        <f>'Protocole Inventaire'!P12*$B12</f>
        <v>0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Inventaire'!C13*$B13</f>
        <v>2.7600000000000002</v>
      </c>
      <c r="D13" s="8">
        <f>'Protocole Inventaire'!D13*$B13</f>
        <v>0.46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1.84</v>
      </c>
      <c r="I13" s="8">
        <f>'Protocole Inventaire'!I13*$B13</f>
        <v>0</v>
      </c>
      <c r="J13" s="8">
        <f>'Protocole Inventaire'!J13*$B13</f>
        <v>0.46</v>
      </c>
      <c r="K13" s="8">
        <f>'Protocole Inventaire'!K13*$B13</f>
        <v>1.3800000000000001</v>
      </c>
      <c r="L13" s="8">
        <f>'Protocole Inventaire'!L13*$B13</f>
        <v>0</v>
      </c>
      <c r="M13" s="8">
        <f>'Protocole Inventaire'!M13*$B13</f>
        <v>0</v>
      </c>
      <c r="N13" s="8">
        <f>'Protocole Inventaire'!N13*$B13</f>
        <v>0</v>
      </c>
      <c r="O13" s="8">
        <f>'Protocole Inventaire'!O13*$B13</f>
        <v>0.46</v>
      </c>
      <c r="P13" s="8">
        <f>'Protocole Inventaire'!P13*$B13</f>
        <v>0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Inventaire'!C14*$B14</f>
        <v>2.68</v>
      </c>
      <c r="D14" s="8">
        <f>'Protocole Inventaire'!D14*$B14</f>
        <v>2.0100000000000002</v>
      </c>
      <c r="E14" s="8">
        <f>'Protocole Inventaire'!E14*$B14</f>
        <v>0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2.68</v>
      </c>
      <c r="I14" s="8">
        <f>'Protocole Inventaire'!I14*$B14</f>
        <v>3.35</v>
      </c>
      <c r="J14" s="8">
        <f>'Protocole Inventaire'!J14*$B14</f>
        <v>0</v>
      </c>
      <c r="K14" s="8">
        <f>'Protocole Inventaire'!K14*$B14</f>
        <v>0</v>
      </c>
      <c r="L14" s="8">
        <f>'Protocole Inventaire'!L14*$B14</f>
        <v>0</v>
      </c>
      <c r="M14" s="8">
        <f>'Protocole Inventaire'!M14*$B14</f>
        <v>0</v>
      </c>
      <c r="N14" s="8">
        <f>'Protocole Inventaire'!N14*$B14</f>
        <v>0</v>
      </c>
      <c r="O14" s="8">
        <f>'Protocole Inventaire'!O14*$B14</f>
        <v>0.67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Inventaire'!C15*$B15</f>
        <v>4.6000000000000005</v>
      </c>
      <c r="D15" s="8">
        <f>'Protocole Inventaire'!D15*$B15</f>
        <v>2.7600000000000002</v>
      </c>
      <c r="E15" s="8">
        <f>'Protocole Inventaire'!E15*$B15</f>
        <v>0.92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2.7600000000000002</v>
      </c>
      <c r="I15" s="8">
        <f>'Protocole Inventaire'!I15*$B15</f>
        <v>2.7600000000000002</v>
      </c>
      <c r="J15" s="8">
        <f>'Protocole Inventaire'!J15*$B15</f>
        <v>0</v>
      </c>
      <c r="K15" s="8">
        <f>'Protocole Inventaire'!K15*$B15</f>
        <v>0</v>
      </c>
      <c r="L15" s="8">
        <f>'Protocole Inventaire'!L15*$B15</f>
        <v>0</v>
      </c>
      <c r="M15" s="8">
        <f>'Protocole Inventaire'!M15*$B15</f>
        <v>0</v>
      </c>
      <c r="N15" s="8">
        <f>'Protocole Inventaire'!N15*$B15</f>
        <v>0</v>
      </c>
      <c r="O15" s="8">
        <f>'Protocole Inventaire'!O15*$B15</f>
        <v>0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Inventaire'!C16*$B16</f>
        <v>7.26</v>
      </c>
      <c r="D16" s="8">
        <f>'Protocole Inventaire'!D16*$B16</f>
        <v>1.21</v>
      </c>
      <c r="E16" s="8">
        <f>'Protocole Inventaire'!E16*$B16</f>
        <v>1.21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1.21</v>
      </c>
      <c r="I16" s="8">
        <f>'Protocole Inventaire'!I16*$B16</f>
        <v>3.63</v>
      </c>
      <c r="J16" s="8">
        <f>'Protocole Inventaire'!J16*$B16</f>
        <v>0</v>
      </c>
      <c r="K16" s="8">
        <f>'Protocole Inventaire'!K16*$B16</f>
        <v>2.42</v>
      </c>
      <c r="L16" s="8">
        <f>'Protocole Inventaire'!L16*$B16</f>
        <v>0</v>
      </c>
      <c r="M16" s="8">
        <f>'Protocole Inventaire'!M16*$B16</f>
        <v>0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Inventaire'!C17*$B17</f>
        <v>0</v>
      </c>
      <c r="D17" s="8">
        <f>'Protocole Inventaire'!D17*$B17</f>
        <v>7.8000000000000007</v>
      </c>
      <c r="E17" s="8">
        <f>'Protocole Inventaire'!E17*$B17</f>
        <v>0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1.56</v>
      </c>
      <c r="I17" s="8">
        <f>'Protocole Inventaire'!I17*$B17</f>
        <v>6.24</v>
      </c>
      <c r="J17" s="8">
        <f>'Protocole Inventaire'!J17*$B17</f>
        <v>0</v>
      </c>
      <c r="K17" s="8">
        <f>'Protocole Inventaire'!K17*$B17</f>
        <v>0</v>
      </c>
      <c r="L17" s="8">
        <f>'Protocole Inventaire'!L17*$B17</f>
        <v>0</v>
      </c>
      <c r="M17" s="8">
        <f>'Protocole Inventaire'!M17*$B17</f>
        <v>0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Inventaire'!C18*$B18</f>
        <v>13.51</v>
      </c>
      <c r="D18" s="8">
        <f>'Protocole Inventaire'!D18*$B18</f>
        <v>3.86</v>
      </c>
      <c r="E18" s="8">
        <f>'Protocole Inventaire'!E18*$B18</f>
        <v>0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1.93</v>
      </c>
      <c r="I18" s="8">
        <f>'Protocole Inventaire'!I18*$B18</f>
        <v>5.79</v>
      </c>
      <c r="J18" s="8">
        <f>'Protocole Inventaire'!J18*$B18</f>
        <v>0</v>
      </c>
      <c r="K18" s="8">
        <f>'Protocole Inventaire'!K18*$B18</f>
        <v>1.93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Inventaire'!C19*$B19</f>
        <v>16.45</v>
      </c>
      <c r="D19" s="8">
        <f>'Protocole Inventaire'!D19*$B19</f>
        <v>4.7</v>
      </c>
      <c r="E19" s="8">
        <f>'Protocole Inventaire'!E19*$B19</f>
        <v>0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2.35</v>
      </c>
      <c r="J19" s="8">
        <f>'Protocole Inventaire'!J19*$B19</f>
        <v>0</v>
      </c>
      <c r="K19" s="8">
        <f>'Protocole Inventaire'!K19*$B19</f>
        <v>2.35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Inventaire'!C20*$B20</f>
        <v>5.58</v>
      </c>
      <c r="D20" s="8">
        <f>'Protocole Inventaire'!D20*$B20</f>
        <v>2.79</v>
      </c>
      <c r="E20" s="8">
        <f>'Protocole Inventaire'!E20*$B20</f>
        <v>2.79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0</v>
      </c>
      <c r="J20" s="8">
        <f>'Protocole Inventaire'!J20*$B20</f>
        <v>0</v>
      </c>
      <c r="K20" s="8">
        <f>'Protocole Inventaire'!K20*$B20</f>
        <v>5.58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Inventaire'!C21*$B21</f>
        <v>3.27</v>
      </c>
      <c r="D21" s="8">
        <f>'Protocole Inventaire'!D21*$B21</f>
        <v>0</v>
      </c>
      <c r="E21" s="8">
        <f>'Protocole Inventaire'!E21*$B21</f>
        <v>3.27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3.27</v>
      </c>
      <c r="J21" s="8">
        <f>'Protocole Inventaire'!J21*$B21</f>
        <v>0</v>
      </c>
      <c r="K21" s="8">
        <f>'Protocole Inventaire'!K21*$B21</f>
        <v>0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Inventaire'!C22*$B22</f>
        <v>0</v>
      </c>
      <c r="D22" s="8">
        <f>'Protocole Inventaire'!D22*$B22</f>
        <v>7.6</v>
      </c>
      <c r="E22" s="8">
        <f>'Protocole Inventaire'!E22*$B22</f>
        <v>7.6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0</v>
      </c>
      <c r="J22" s="8">
        <f>'Protocole Inventaire'!J22*$B22</f>
        <v>0</v>
      </c>
      <c r="K22" s="8">
        <f>'Protocole Inventaire'!K22*$B22</f>
        <v>3.8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Inventaire'!C23*$B23</f>
        <v>0</v>
      </c>
      <c r="D23" s="8">
        <f>'Protocole Inventaire'!D23*$B23</f>
        <v>4.37</v>
      </c>
      <c r="E23" s="8">
        <f>'Protocole Inventaire'!E23*$B23</f>
        <v>4.37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0</v>
      </c>
      <c r="J23" s="8">
        <f>'Protocole Inventaire'!J23*$B23</f>
        <v>0</v>
      </c>
      <c r="K23" s="8">
        <f>'Protocole Inventaire'!K23*$B23</f>
        <v>4.37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Inventaire'!C24*$B24</f>
        <v>4.99</v>
      </c>
      <c r="D24" s="8">
        <f>'Protocole Inventaire'!D24*$B24</f>
        <v>0</v>
      </c>
      <c r="E24" s="8">
        <f>'Protocole Inventaire'!E24*$B24</f>
        <v>4.99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0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Inventaire'!C25*$B25</f>
        <v>0</v>
      </c>
      <c r="D25" s="8">
        <f>'Protocole Inventaire'!D25*$B25</f>
        <v>0</v>
      </c>
      <c r="E25" s="8">
        <f>'Protocole Inventaire'!E25*$B25</f>
        <v>11.32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0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Inventaire'!C26*$B26</f>
        <v>0</v>
      </c>
      <c r="D26" s="8">
        <f>'Protocole Inventaire'!D26*$B26</f>
        <v>0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Inventaire'!C27*$B27</f>
        <v>0</v>
      </c>
      <c r="D27" s="8">
        <f>'Protocole Inventaire'!D27*$B27</f>
        <v>0</v>
      </c>
      <c r="E27" s="8">
        <f>'Protocole Inventaire'!E27*$B27</f>
        <v>7.06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Inventaire'!C28*$B28</f>
        <v>0</v>
      </c>
      <c r="D28" s="8">
        <f>'Protocole Inventaire'!D28*$B28</f>
        <v>7.8049999999999997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Inventaire'!C29*$B29</f>
        <v>0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25">
      <c r="A53" t="s">
        <v>53</v>
      </c>
      <c r="B53" t="s">
        <v>2</v>
      </c>
      <c r="C53">
        <f>SUM(C9:C51)</f>
        <v>66.02</v>
      </c>
      <c r="D53">
        <f t="shared" ref="D53:S53" si="0">SUM(D9:D51)</f>
        <v>47.714999999999996</v>
      </c>
      <c r="E53">
        <f t="shared" si="0"/>
        <v>43.53</v>
      </c>
      <c r="F53">
        <f t="shared" si="0"/>
        <v>0</v>
      </c>
      <c r="G53">
        <f t="shared" si="0"/>
        <v>0</v>
      </c>
      <c r="H53">
        <f t="shared" si="0"/>
        <v>17.220000000000002</v>
      </c>
      <c r="I53">
        <f t="shared" si="0"/>
        <v>30.860000000000003</v>
      </c>
      <c r="J53">
        <f t="shared" si="0"/>
        <v>1.47</v>
      </c>
      <c r="K53">
        <f t="shared" si="0"/>
        <v>22.95</v>
      </c>
      <c r="L53">
        <f t="shared" si="0"/>
        <v>0.28999999999999998</v>
      </c>
      <c r="M53">
        <f t="shared" si="0"/>
        <v>0</v>
      </c>
      <c r="N53">
        <f t="shared" si="0"/>
        <v>0</v>
      </c>
      <c r="O53">
        <f t="shared" si="0"/>
        <v>2.36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232.41499999999999</v>
      </c>
    </row>
    <row r="54" spans="1:20" x14ac:dyDescent="0.25">
      <c r="A54" t="s">
        <v>53</v>
      </c>
      <c r="B54" t="s">
        <v>30</v>
      </c>
      <c r="C54">
        <f>C53/$B$6</f>
        <v>68.061855670103085</v>
      </c>
      <c r="D54">
        <f t="shared" ref="D54:S54" si="1">D53/$B$6</f>
        <v>49.19072164948453</v>
      </c>
      <c r="E54">
        <f t="shared" si="1"/>
        <v>44.876288659793815</v>
      </c>
      <c r="F54">
        <f t="shared" si="1"/>
        <v>0</v>
      </c>
      <c r="G54">
        <f t="shared" si="1"/>
        <v>0</v>
      </c>
      <c r="H54">
        <f t="shared" si="1"/>
        <v>17.752577319587633</v>
      </c>
      <c r="I54">
        <f t="shared" si="1"/>
        <v>31.814432989690726</v>
      </c>
      <c r="J54">
        <f t="shared" si="1"/>
        <v>1.5154639175257731</v>
      </c>
      <c r="K54">
        <f t="shared" si="1"/>
        <v>23.659793814432991</v>
      </c>
      <c r="L54">
        <f t="shared" si="1"/>
        <v>0.29896907216494845</v>
      </c>
      <c r="M54">
        <f t="shared" si="1"/>
        <v>0</v>
      </c>
      <c r="N54">
        <f t="shared" si="1"/>
        <v>0</v>
      </c>
      <c r="O54">
        <f t="shared" si="1"/>
        <v>2.4329896907216493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239.60309278350513</v>
      </c>
    </row>
    <row r="55" spans="1:20" x14ac:dyDescent="0.25">
      <c r="A55" t="s">
        <v>53</v>
      </c>
      <c r="B55" t="s">
        <v>50</v>
      </c>
      <c r="C55">
        <f>C54/$T54</f>
        <v>0.28406083944667943</v>
      </c>
      <c r="D55">
        <f t="shared" ref="D55:S55" si="2">D54/$T54</f>
        <v>0.20530086268098013</v>
      </c>
      <c r="E55">
        <f t="shared" si="2"/>
        <v>0.18729427962911174</v>
      </c>
      <c r="F55">
        <f t="shared" si="2"/>
        <v>0</v>
      </c>
      <c r="G55">
        <f t="shared" si="2"/>
        <v>0</v>
      </c>
      <c r="H55">
        <f t="shared" si="2"/>
        <v>7.4091603381881574E-2</v>
      </c>
      <c r="I55">
        <f t="shared" si="2"/>
        <v>0.1327797259213046</v>
      </c>
      <c r="J55">
        <f t="shared" si="2"/>
        <v>6.3248929716240351E-3</v>
      </c>
      <c r="K55">
        <f t="shared" si="2"/>
        <v>9.8745778026375242E-2</v>
      </c>
      <c r="L55">
        <f t="shared" si="2"/>
        <v>1.2477680012047416E-3</v>
      </c>
      <c r="M55">
        <f t="shared" si="2"/>
        <v>0</v>
      </c>
      <c r="N55">
        <f t="shared" si="2"/>
        <v>0</v>
      </c>
      <c r="O55">
        <f t="shared" si="2"/>
        <v>1.0154249940838586E-2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1.0000000000000002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Louise Meister</cp:lastModifiedBy>
  <dcterms:created xsi:type="dcterms:W3CDTF">2022-03-10T11:48:40Z</dcterms:created>
  <dcterms:modified xsi:type="dcterms:W3CDTF">2025-07-16T10:15:30Z</dcterms:modified>
</cp:coreProperties>
</file>