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11_024-1_Bex_La Françoise\2025.08.07_Mise en place\"/>
    </mc:Choice>
  </mc:AlternateContent>
  <xr:revisionPtr revIDLastSave="0" documentId="13_ncr:1_{D8848F73-0BD7-48EE-9A77-5EB3E0F49A3D}" xr6:coauthVersionLast="47" xr6:coauthVersionMax="47" xr10:uidLastSave="{00000000-0000-0000-0000-000000000000}"/>
  <bookViews>
    <workbookView xWindow="6945" yWindow="3225" windowWidth="38700" windowHeight="1534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J33" i="5"/>
  <c r="C33" i="5"/>
  <c r="D33" i="5"/>
  <c r="S33" i="5"/>
  <c r="F33" i="5"/>
  <c r="I33" i="5"/>
  <c r="K33" i="5"/>
  <c r="E33" i="5"/>
  <c r="L33" i="5"/>
  <c r="M33" i="5"/>
  <c r="N33" i="5"/>
  <c r="O33" i="5"/>
  <c r="P33" i="5"/>
  <c r="Q33" i="5"/>
  <c r="R33" i="5"/>
  <c r="G33" i="5"/>
  <c r="H33" i="6"/>
  <c r="I33" i="6"/>
  <c r="K33" i="6"/>
  <c r="P33" i="6"/>
  <c r="J33" i="6"/>
  <c r="O33" i="6"/>
  <c r="G33" i="6"/>
  <c r="L33" i="6"/>
  <c r="N33" i="6"/>
  <c r="M33" i="6"/>
  <c r="C33" i="6"/>
  <c r="Q33" i="6"/>
  <c r="D33" i="6"/>
  <c r="R33" i="6"/>
  <c r="E33" i="6"/>
  <c r="S33" i="6"/>
  <c r="F33" i="6"/>
  <c r="E34" i="6"/>
  <c r="S34" i="6"/>
  <c r="D34" i="6"/>
  <c r="F34" i="6"/>
  <c r="Q34" i="6"/>
  <c r="G34" i="6"/>
  <c r="H34" i="6"/>
  <c r="C34" i="6"/>
  <c r="I34" i="6"/>
  <c r="M34" i="6"/>
  <c r="J34" i="6"/>
  <c r="K34" i="6"/>
  <c r="L34" i="6"/>
  <c r="R34" i="6"/>
  <c r="N34" i="6"/>
  <c r="O34" i="6"/>
  <c r="P34" i="6"/>
  <c r="C30" i="5"/>
  <c r="Q30" i="5"/>
  <c r="F30" i="5"/>
  <c r="H30" i="5"/>
  <c r="I30" i="5"/>
  <c r="J30" i="5"/>
  <c r="L30" i="5"/>
  <c r="M30" i="5"/>
  <c r="N30" i="5"/>
  <c r="O30" i="5"/>
  <c r="D30" i="5"/>
  <c r="R30" i="5"/>
  <c r="S30" i="5"/>
  <c r="G30" i="5"/>
  <c r="K30" i="5"/>
  <c r="E30" i="5"/>
  <c r="P30" i="5"/>
  <c r="K32" i="6"/>
  <c r="L32" i="6"/>
  <c r="N32" i="6"/>
  <c r="D32" i="6"/>
  <c r="J32" i="6"/>
  <c r="M32" i="6"/>
  <c r="E32" i="6"/>
  <c r="O32" i="6"/>
  <c r="C32" i="6"/>
  <c r="P32" i="6"/>
  <c r="Q32" i="6"/>
  <c r="R32" i="6"/>
  <c r="S32" i="6"/>
  <c r="I32" i="6"/>
  <c r="F32" i="6"/>
  <c r="G32" i="6"/>
  <c r="H32" i="6"/>
  <c r="N31" i="5"/>
  <c r="P31" i="5"/>
  <c r="Q31" i="5"/>
  <c r="D31" i="5"/>
  <c r="H31" i="5"/>
  <c r="L31" i="5"/>
  <c r="M31" i="5"/>
  <c r="O31" i="5"/>
  <c r="C31" i="5"/>
  <c r="E31" i="5"/>
  <c r="I31" i="5"/>
  <c r="J31" i="5"/>
  <c r="K31" i="5"/>
  <c r="R31" i="5"/>
  <c r="S31" i="5"/>
  <c r="F31" i="5"/>
  <c r="G31" i="5"/>
  <c r="N31" i="6"/>
  <c r="C31" i="6"/>
  <c r="G31" i="6"/>
  <c r="O31" i="6"/>
  <c r="P31" i="6"/>
  <c r="Q31" i="6"/>
  <c r="D31" i="6"/>
  <c r="R31" i="6"/>
  <c r="H31" i="6"/>
  <c r="L31" i="6"/>
  <c r="E31" i="6"/>
  <c r="S31" i="6"/>
  <c r="F31" i="6"/>
  <c r="I31" i="6"/>
  <c r="J31" i="6"/>
  <c r="K31" i="6"/>
  <c r="M31" i="6"/>
  <c r="E34" i="5"/>
  <c r="S34" i="5"/>
  <c r="H34" i="5"/>
  <c r="I34" i="5"/>
  <c r="M34" i="5"/>
  <c r="C34" i="5"/>
  <c r="Q34" i="5"/>
  <c r="R34" i="5"/>
  <c r="F34" i="5"/>
  <c r="G34" i="5"/>
  <c r="J34" i="5"/>
  <c r="K34" i="5"/>
  <c r="L34" i="5"/>
  <c r="N34" i="5"/>
  <c r="O34" i="5"/>
  <c r="P34" i="5"/>
  <c r="D34" i="5"/>
  <c r="K32" i="5"/>
  <c r="O32" i="5"/>
  <c r="P32" i="5"/>
  <c r="Q32" i="5"/>
  <c r="R32" i="5"/>
  <c r="S32" i="5"/>
  <c r="H32" i="5"/>
  <c r="I32" i="5"/>
  <c r="L32" i="5"/>
  <c r="M32" i="5"/>
  <c r="N32" i="5"/>
  <c r="C32" i="5"/>
  <c r="D32" i="5"/>
  <c r="J32" i="5"/>
  <c r="E32" i="5"/>
  <c r="F32" i="5"/>
  <c r="G32" i="5"/>
  <c r="C30" i="6"/>
  <c r="Q30" i="6"/>
  <c r="K30" i="6"/>
  <c r="O30" i="6"/>
  <c r="D30" i="6"/>
  <c r="R30" i="6"/>
  <c r="E30" i="6"/>
  <c r="S30" i="6"/>
  <c r="F30" i="6"/>
  <c r="G30" i="6"/>
  <c r="I30" i="6"/>
  <c r="J30" i="6"/>
  <c r="P30" i="6"/>
  <c r="H30" i="6"/>
  <c r="L30" i="6"/>
  <c r="M30" i="6"/>
  <c r="N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<sst xmlns="http://schemas.openxmlformats.org/spreadsheetml/2006/main" count="155" uniqueCount="56">
  <si>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</si>
  <si>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</si>
  <si>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</si>
  <si>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</si>
  <si>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</si>
  <si>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</si>
  <si>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</si>
  <si>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</si>
  <si>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</si>
  <si>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</si>
  <si>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</si>
  <si>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</si>
  <si>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</si>
  <si>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</si>
  <si>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</si>
  <si>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</si>
  <si>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</si>
  <si>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</si>
  <si>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</si>
  <si>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</si>
  <si>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</si>
  <si>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</si>
  <si>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</si>
  <si>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</si>
  <si>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</si>
  <si>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</si>
  <si>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</si>
  <si>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</si>
  <si>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</si>
  <si>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</si>
  <si>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</si>
  <si>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</si>
  <si>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</si>
  <si>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</si>
  <si>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</si>
  <si>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</si>
  <si>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</si>
  <si>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</si>
  <si>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</si>
  <si>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</si>
  <si>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</si>
  <si>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</si>
  <si>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</si>
  <si>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</si>
  <si>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</si>
  <si>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</si>
  <si>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</si>
  <si>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</si>
  <si>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</si>
  <si>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</si>
  <si>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</si>
  <si>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</si>
  <si>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</si>
  <si>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</si>
  <si>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VD11 - La Françoise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</si>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</sst>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B12" sqref="B12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45876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1.2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0</v>
      </c>
      <c r="D10" s="8">
        <v>5</v>
      </c>
      <c r="E10" s="8">
        <v>0</v>
      </c>
      <c r="F10" s="8">
        <v>0</v>
      </c>
      <c r="G10" s="8">
        <v>0</v>
      </c>
      <c r="H10" s="8">
        <v>0</v>
      </c>
      <c r="I10" s="8">
        <v>7</v>
      </c>
      <c r="J10" s="8">
        <v>7</v>
      </c>
      <c r="K10" s="8">
        <v>14</v>
      </c>
      <c r="L10" s="8">
        <v>0</v>
      </c>
      <c r="M10" s="8">
        <v>1</v>
      </c>
      <c r="N10" s="8">
        <v>0</v>
      </c>
      <c r="O10" s="8">
        <v>3</v>
      </c>
      <c r="P10" s="8">
        <v>0</v>
      </c>
      <c r="Q10" s="8">
        <v>0</v>
      </c>
      <c r="R10" s="8">
        <v>0</v>
      </c>
      <c r="S10" s="8">
        <v>5</v>
      </c>
    </row>
    <row r="11" spans="1:19" x14ac:dyDescent="0.25">
      <c r="A11" s="8">
        <v>18</v>
      </c>
      <c r="B11" s="8">
        <v>0.18</v>
      </c>
      <c r="C11" s="8">
        <v>1</v>
      </c>
      <c r="D11" s="8">
        <v>6</v>
      </c>
      <c r="E11" s="8">
        <v>0</v>
      </c>
      <c r="F11" s="8">
        <v>0</v>
      </c>
      <c r="G11" s="8">
        <v>0</v>
      </c>
      <c r="H11" s="8">
        <v>0</v>
      </c>
      <c r="I11" s="8">
        <v>2</v>
      </c>
      <c r="J11" s="8">
        <v>3</v>
      </c>
      <c r="K11" s="8">
        <v>13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3</v>
      </c>
    </row>
    <row r="12" spans="1:19" x14ac:dyDescent="0.25">
      <c r="A12" s="8">
        <v>22</v>
      </c>
      <c r="B12" s="8">
        <v>0.28999999999999998</v>
      </c>
      <c r="C12" s="8">
        <v>0</v>
      </c>
      <c r="D12" s="8">
        <v>8</v>
      </c>
      <c r="E12" s="8">
        <v>0</v>
      </c>
      <c r="F12" s="8">
        <v>0</v>
      </c>
      <c r="G12" s="8">
        <v>0</v>
      </c>
      <c r="H12" s="8">
        <v>0</v>
      </c>
      <c r="I12" s="8">
        <v>3</v>
      </c>
      <c r="J12" s="8">
        <v>4</v>
      </c>
      <c r="K12" s="8">
        <v>19</v>
      </c>
      <c r="L12" s="8">
        <v>0</v>
      </c>
      <c r="M12" s="8">
        <v>1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1</v>
      </c>
      <c r="D13" s="8">
        <v>5</v>
      </c>
      <c r="E13" s="8">
        <v>0</v>
      </c>
      <c r="F13" s="8">
        <v>0</v>
      </c>
      <c r="G13" s="8">
        <v>0</v>
      </c>
      <c r="H13" s="8">
        <v>0</v>
      </c>
      <c r="I13" s="8">
        <v>7</v>
      </c>
      <c r="J13" s="8">
        <v>4</v>
      </c>
      <c r="K13" s="8">
        <v>12</v>
      </c>
      <c r="L13" s="8">
        <v>0</v>
      </c>
      <c r="M13" s="8">
        <v>1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1</v>
      </c>
      <c r="D14" s="8">
        <v>4</v>
      </c>
      <c r="E14" s="8">
        <v>0</v>
      </c>
      <c r="F14" s="8">
        <v>0</v>
      </c>
      <c r="G14" s="8">
        <v>0</v>
      </c>
      <c r="H14" s="8">
        <v>0</v>
      </c>
      <c r="I14" s="8">
        <v>6</v>
      </c>
      <c r="J14" s="8">
        <v>0</v>
      </c>
      <c r="K14" s="8">
        <v>24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0</v>
      </c>
      <c r="D15" s="8">
        <v>5</v>
      </c>
      <c r="E15" s="8">
        <v>0</v>
      </c>
      <c r="F15" s="8">
        <v>0</v>
      </c>
      <c r="G15" s="8">
        <v>0</v>
      </c>
      <c r="H15" s="8">
        <v>0</v>
      </c>
      <c r="I15" s="8">
        <v>8</v>
      </c>
      <c r="J15" s="8">
        <v>1</v>
      </c>
      <c r="K15" s="8">
        <v>11</v>
      </c>
      <c r="L15" s="8">
        <v>0</v>
      </c>
      <c r="M15" s="8">
        <v>1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1</v>
      </c>
      <c r="D16" s="8">
        <v>2</v>
      </c>
      <c r="E16" s="8">
        <v>0</v>
      </c>
      <c r="F16" s="8">
        <v>0</v>
      </c>
      <c r="G16" s="8">
        <v>0</v>
      </c>
      <c r="H16" s="8">
        <v>0</v>
      </c>
      <c r="I16" s="8">
        <v>8</v>
      </c>
      <c r="J16" s="8">
        <v>2</v>
      </c>
      <c r="K16" s="8">
        <v>7</v>
      </c>
      <c r="L16" s="8">
        <v>0</v>
      </c>
      <c r="M16" s="8">
        <v>2</v>
      </c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1</v>
      </c>
    </row>
    <row r="17" spans="1:19" x14ac:dyDescent="0.25">
      <c r="A17" s="8">
        <v>42</v>
      </c>
      <c r="B17" s="8">
        <v>1.56</v>
      </c>
      <c r="C17" s="8">
        <v>0</v>
      </c>
      <c r="D17" s="8">
        <v>2</v>
      </c>
      <c r="E17" s="8">
        <v>0</v>
      </c>
      <c r="F17" s="8">
        <v>0</v>
      </c>
      <c r="G17" s="8">
        <v>0</v>
      </c>
      <c r="H17" s="8">
        <v>0</v>
      </c>
      <c r="I17" s="8">
        <v>6</v>
      </c>
      <c r="J17" s="8">
        <v>0</v>
      </c>
      <c r="K17" s="8">
        <v>12</v>
      </c>
      <c r="L17" s="8">
        <v>0</v>
      </c>
      <c r="M17" s="8">
        <v>1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6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9</v>
      </c>
      <c r="L18" s="8">
        <v>0</v>
      </c>
      <c r="M18" s="8">
        <v>3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2</v>
      </c>
      <c r="E19" s="8">
        <v>1</v>
      </c>
      <c r="F19" s="8">
        <v>0</v>
      </c>
      <c r="G19" s="8">
        <v>0</v>
      </c>
      <c r="H19" s="8">
        <v>0</v>
      </c>
      <c r="I19" s="8">
        <v>2</v>
      </c>
      <c r="J19" s="8">
        <v>0</v>
      </c>
      <c r="K19" s="8">
        <v>3</v>
      </c>
      <c r="L19" s="8">
        <v>0</v>
      </c>
      <c r="M19" s="8">
        <v>0</v>
      </c>
      <c r="N19" s="8">
        <v>1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3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1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3</v>
      </c>
      <c r="E22" s="8">
        <v>2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4</v>
      </c>
      <c r="D54" s="12">
        <f t="shared" ref="D54:S54" si="0">SUM(D9:D51)</f>
        <v>53</v>
      </c>
      <c r="E54" s="12">
        <f t="shared" si="0"/>
        <v>4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51</v>
      </c>
      <c r="J54" s="12">
        <f t="shared" si="0"/>
        <v>21</v>
      </c>
      <c r="K54" s="12">
        <f t="shared" si="0"/>
        <v>126</v>
      </c>
      <c r="L54" s="12">
        <f t="shared" si="0"/>
        <v>0</v>
      </c>
      <c r="M54" s="12">
        <f t="shared" si="0"/>
        <v>10</v>
      </c>
      <c r="N54" s="12">
        <f t="shared" si="0"/>
        <v>2</v>
      </c>
      <c r="O54" s="12">
        <f t="shared" si="0"/>
        <v>3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9</v>
      </c>
      <c r="T54" s="13">
        <f>SUM(C54:S54)</f>
        <v>283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3.3</v>
      </c>
      <c r="D55" s="20">
        <f t="shared" ref="D55:S55" si="3">ROUND(D54/$B$6, 1)</f>
        <v>44.2</v>
      </c>
      <c r="E55" s="20">
        <f t="shared" si="3"/>
        <v>3.3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42.5</v>
      </c>
      <c r="J55" s="20">
        <f t="shared" si="3"/>
        <v>17.5</v>
      </c>
      <c r="K55" s="20">
        <f t="shared" si="3"/>
        <v>105</v>
      </c>
      <c r="L55" s="20">
        <f t="shared" si="3"/>
        <v>0</v>
      </c>
      <c r="M55" s="20">
        <f t="shared" si="3"/>
        <v>8.3000000000000007</v>
      </c>
      <c r="N55" s="20">
        <f t="shared" si="3"/>
        <v>1.7</v>
      </c>
      <c r="O55" s="20">
        <f t="shared" si="3"/>
        <v>2.5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7.5</v>
      </c>
      <c r="T55" s="21">
        <f>ROUND(SUM(C55:S55),0)</f>
        <v>236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0.26</v>
      </c>
      <c r="D56" s="22">
        <f>ROUND('Calcul surface terriere'!D53, 2)</f>
        <v>5.67</v>
      </c>
      <c r="E56" s="22">
        <f>ROUND('Calcul surface terriere'!E53, 2)</f>
        <v>1.06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4.57</v>
      </c>
      <c r="J56" s="22">
        <f>ROUND('Calcul surface terriere'!J53, 2)</f>
        <v>0.87</v>
      </c>
      <c r="K56" s="22">
        <f>ROUND('Calcul surface terriere'!K53, 2)</f>
        <v>9.67</v>
      </c>
      <c r="L56" s="22">
        <f>ROUND('Calcul surface terriere'!L53, 2)</f>
        <v>0</v>
      </c>
      <c r="M56" s="22">
        <f>ROUND('Calcul surface terriere'!M53, 2)</f>
        <v>1.06</v>
      </c>
      <c r="N56" s="22">
        <f>ROUND('Calcul surface terriere'!N53, 2)</f>
        <v>0.31</v>
      </c>
      <c r="O56" s="22">
        <f>ROUND('Calcul surface terriere'!O53, 2)</f>
        <v>0.05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0.27</v>
      </c>
      <c r="T56" s="23">
        <f>ROUND('Calcul surface terriere'!T53,1)</f>
        <v>23.8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0.22</v>
      </c>
      <c r="D57" s="22">
        <f>ROUND('Calcul surface terriere'!D54, 2)</f>
        <v>4.7300000000000004</v>
      </c>
      <c r="E57" s="22">
        <f>ROUND('Calcul surface terriere'!E54, 2)</f>
        <v>0.89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3.81</v>
      </c>
      <c r="J57" s="22">
        <f>ROUND('Calcul surface terriere'!J54, 2)</f>
        <v>0.72</v>
      </c>
      <c r="K57" s="22">
        <f>ROUND('Calcul surface terriere'!K54, 2)</f>
        <v>8.06</v>
      </c>
      <c r="L57" s="22">
        <f>ROUND('Calcul surface terriere'!L54, 2)</f>
        <v>0</v>
      </c>
      <c r="M57" s="22">
        <f>ROUND('Calcul surface terriere'!M54, 2)</f>
        <v>0.88</v>
      </c>
      <c r="N57" s="22">
        <f>ROUND('Calcul surface terriere'!N54, 2)</f>
        <v>0.26</v>
      </c>
      <c r="O57" s="22">
        <f>ROUND('Calcul surface terriere'!O54, 2)</f>
        <v>0.04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0.22</v>
      </c>
      <c r="T57" s="23">
        <f>ROUND('Calcul surface terriere'!T54, 1)</f>
        <v>19.8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24</v>
      </c>
      <c r="E58" s="24">
        <f>ROUND(100 * 'Calcul surface terriere'!E55,0)</f>
        <v>4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19</v>
      </c>
      <c r="J58" s="24">
        <f>ROUND(100 * 'Calcul surface terriere'!J55,0)</f>
        <v>4</v>
      </c>
      <c r="K58" s="24">
        <f>ROUND(100 * 'Calcul surface terriere'!K55,0)</f>
        <v>41</v>
      </c>
      <c r="L58" s="24">
        <f>ROUND(100 * 'Calcul surface terriere'!L55,0)</f>
        <v>0</v>
      </c>
      <c r="M58" s="24">
        <f>ROUND(100 * 'Calcul surface terriere'!M55,0)</f>
        <v>4</v>
      </c>
      <c r="N58" s="24">
        <f>ROUND(100 * 'Calcul surface terriere'!N55,0)</f>
        <v>1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2.5</v>
      </c>
      <c r="D59" s="26">
        <f>ROUND('Calcul volume sur pied'!D53, 1)</f>
        <v>63.4</v>
      </c>
      <c r="E59" s="26">
        <f>ROUND('Calcul volume sur pied'!E53, 1)</f>
        <v>13.2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48.7</v>
      </c>
      <c r="J59" s="26">
        <f>ROUND('Calcul volume sur pied'!J53, 1)</f>
        <v>7.7</v>
      </c>
      <c r="K59" s="26">
        <f>ROUND('Calcul volume sur pied'!K53, 1)</f>
        <v>99.5</v>
      </c>
      <c r="L59" s="26">
        <f>ROUND('Calcul volume sur pied'!L53, 1)</f>
        <v>0</v>
      </c>
      <c r="M59" s="26">
        <f>ROUND('Calcul volume sur pied'!M53, 1)</f>
        <v>11.6</v>
      </c>
      <c r="N59" s="26">
        <f>ROUND('Calcul volume sur pied'!N53, 1)</f>
        <v>3.6</v>
      </c>
      <c r="O59" s="26">
        <f>ROUND('Calcul volume sur pied'!O53, 1)</f>
        <v>0.4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2.4</v>
      </c>
      <c r="T59" s="27">
        <f>ROUND('Calcul volume sur pied'!T53, 0)</f>
        <v>253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2.1</v>
      </c>
      <c r="D60" s="26">
        <f>ROUND('Calcul volume sur pied'!D54, 1)</f>
        <v>52.9</v>
      </c>
      <c r="E60" s="26">
        <f>ROUND('Calcul volume sur pied'!E54, 1)</f>
        <v>11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40.6</v>
      </c>
      <c r="J60" s="26">
        <f>ROUND('Calcul volume sur pied'!J54, 1)</f>
        <v>6.4</v>
      </c>
      <c r="K60" s="26">
        <f>ROUND('Calcul volume sur pied'!K54, 1)</f>
        <v>82.9</v>
      </c>
      <c r="L60" s="26">
        <f>ROUND('Calcul volume sur pied'!L54, 1)</f>
        <v>0</v>
      </c>
      <c r="M60" s="26">
        <f>ROUND('Calcul volume sur pied'!M54, 1)</f>
        <v>9.6</v>
      </c>
      <c r="N60" s="26">
        <f>ROUND('Calcul volume sur pied'!N54, 1)</f>
        <v>3</v>
      </c>
      <c r="O60" s="26">
        <f>ROUND('Calcul volume sur pied'!O54, 1)</f>
        <v>0.3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</v>
      </c>
      <c r="T60" s="27">
        <f>ROUND('Calcul volume sur pied'!T54, 0)</f>
        <v>211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25</v>
      </c>
      <c r="E61" s="24">
        <f>ROUND(100 * 'Calcul volume sur pied'!E55, 0)</f>
        <v>5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19</v>
      </c>
      <c r="J61" s="24">
        <f>ROUND(100 * 'Calcul volume sur pied'!J55, 0)</f>
        <v>3</v>
      </c>
      <c r="K61" s="24">
        <f>ROUND(100 * 'Calcul volume sur pied'!K55, 0)</f>
        <v>39</v>
      </c>
      <c r="L61" s="24">
        <f>ROUND(100 * 'Calcul volume sur pied'!L55, 0)</f>
        <v>0</v>
      </c>
      <c r="M61" s="24">
        <f>ROUND(100 * 'Calcul volume sur pied'!M55, 0)</f>
        <v>5</v>
      </c>
      <c r="N61" s="24">
        <f>ROUND(100 * 'Calcul volume sur pied'!N55, 0)</f>
        <v>1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4.166666666666667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5.8333333333333339</v>
      </c>
      <c r="J10" s="8">
        <f>'Protocole Inventaire'!J10/$B$6</f>
        <v>5.8333333333333339</v>
      </c>
      <c r="K10" s="8">
        <f>'Protocole Inventaire'!K10/$B$6</f>
        <v>11.666666666666668</v>
      </c>
      <c r="L10" s="8">
        <f>'Protocole Inventaire'!L10/$B$6</f>
        <v>0</v>
      </c>
      <c r="M10" s="8">
        <f>'Protocole Inventaire'!M10/$B$6</f>
        <v>0.83333333333333337</v>
      </c>
      <c r="N10" s="8">
        <f>'Protocole Inventaire'!N10/$B$6</f>
        <v>0</v>
      </c>
      <c r="O10" s="8">
        <f>'Protocole Inventaire'!O10/$B$6</f>
        <v>2.5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4.166666666666667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0.83333333333333337</v>
      </c>
      <c r="D11" s="8">
        <f>'Protocole Inventaire'!D11/$B$6</f>
        <v>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1.6666666666666667</v>
      </c>
      <c r="J11" s="8">
        <f>'Protocole Inventaire'!J11/$B$6</f>
        <v>2.5</v>
      </c>
      <c r="K11" s="8">
        <f>'Protocole Inventaire'!K11/$B$6</f>
        <v>10.833333333333334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2.5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6.666666666666667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2.5</v>
      </c>
      <c r="J12" s="8">
        <f>'Protocole Inventaire'!J12/$B$6</f>
        <v>3.3333333333333335</v>
      </c>
      <c r="K12" s="8">
        <f>'Protocole Inventaire'!K12/$B$6</f>
        <v>15.833333333333334</v>
      </c>
      <c r="L12" s="8">
        <f>'Protocole Inventaire'!L12/$B$6</f>
        <v>0</v>
      </c>
      <c r="M12" s="8">
        <f>'Protocole Inventaire'!M12/$B$6</f>
        <v>0.83333333333333337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0.83333333333333337</v>
      </c>
      <c r="D13" s="8">
        <f>'Protocole Inventaire'!D13/$B$6</f>
        <v>4.166666666666667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5.8333333333333339</v>
      </c>
      <c r="J13" s="8">
        <f>'Protocole Inventaire'!J13/$B$6</f>
        <v>3.3333333333333335</v>
      </c>
      <c r="K13" s="8">
        <f>'Protocole Inventaire'!K13/$B$6</f>
        <v>10</v>
      </c>
      <c r="L13" s="8">
        <f>'Protocole Inventaire'!L13/$B$6</f>
        <v>0</v>
      </c>
      <c r="M13" s="8">
        <f>'Protocole Inventaire'!M13/$B$6</f>
        <v>0.83333333333333337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0.83333333333333337</v>
      </c>
      <c r="D14" s="8">
        <f>'Protocole Inventaire'!D14/$B$6</f>
        <v>3.3333333333333335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5</v>
      </c>
      <c r="J14" s="8">
        <f>'Protocole Inventaire'!J14/$B$6</f>
        <v>0</v>
      </c>
      <c r="K14" s="8">
        <f>'Protocole Inventaire'!K14/$B$6</f>
        <v>20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4.166666666666667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6.666666666666667</v>
      </c>
      <c r="J15" s="8">
        <f>'Protocole Inventaire'!J15/$B$6</f>
        <v>0.83333333333333337</v>
      </c>
      <c r="K15" s="8">
        <f>'Protocole Inventaire'!K15/$B$6</f>
        <v>9.1666666666666679</v>
      </c>
      <c r="L15" s="8">
        <f>'Protocole Inventaire'!L15/$B$6</f>
        <v>0</v>
      </c>
      <c r="M15" s="8">
        <f>'Protocole Inventaire'!M15/$B$6</f>
        <v>0.83333333333333337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0.83333333333333337</v>
      </c>
      <c r="D16" s="8">
        <f>'Protocole Inventaire'!D16/$B$6</f>
        <v>1.6666666666666667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6.666666666666667</v>
      </c>
      <c r="J16" s="8">
        <f>'Protocole Inventaire'!J16/$B$6</f>
        <v>1.6666666666666667</v>
      </c>
      <c r="K16" s="8">
        <f>'Protocole Inventaire'!K16/$B$6</f>
        <v>5.8333333333333339</v>
      </c>
      <c r="L16" s="8">
        <f>'Protocole Inventaire'!L16/$B$6</f>
        <v>0</v>
      </c>
      <c r="M16" s="8">
        <f>'Protocole Inventaire'!M16/$B$6</f>
        <v>1.6666666666666667</v>
      </c>
      <c r="N16" s="8">
        <f>'Protocole Inventaire'!N16/$B$6</f>
        <v>0.83333333333333337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0.83333333333333337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1.6666666666666667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5</v>
      </c>
      <c r="J17" s="8">
        <f>'Protocole Inventaire'!J17/$B$6</f>
        <v>0</v>
      </c>
      <c r="K17" s="8">
        <f>'Protocole Inventaire'!K17/$B$6</f>
        <v>10</v>
      </c>
      <c r="L17" s="8">
        <f>'Protocole Inventaire'!L17/$B$6</f>
        <v>0</v>
      </c>
      <c r="M17" s="8">
        <f>'Protocole Inventaire'!M17/$B$6</f>
        <v>0.83333333333333337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0.83333333333333337</v>
      </c>
      <c r="J18" s="8">
        <f>'Protocole Inventaire'!J18/$B$6</f>
        <v>0</v>
      </c>
      <c r="K18" s="8">
        <f>'Protocole Inventaire'!K18/$B$6</f>
        <v>7.5</v>
      </c>
      <c r="L18" s="8">
        <f>'Protocole Inventaire'!L18/$B$6</f>
        <v>0</v>
      </c>
      <c r="M18" s="8">
        <f>'Protocole Inventaire'!M18/$B$6</f>
        <v>2.5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1.6666666666666667</v>
      </c>
      <c r="E19" s="8">
        <f>'Protocole Inventaire'!E19/$B$6</f>
        <v>0.83333333333333337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1.6666666666666667</v>
      </c>
      <c r="J19" s="8">
        <f>'Protocole Inventaire'!J19/$B$6</f>
        <v>0</v>
      </c>
      <c r="K19" s="8">
        <f>'Protocole Inventaire'!K19/$B$6</f>
        <v>2.5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0.83333333333333337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2.5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0.83333333333333337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0.83333333333333337</v>
      </c>
      <c r="E21" s="8">
        <f>'Protocole Inventaire'!E21/$B$6</f>
        <v>0.83333333333333337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2.5</v>
      </c>
      <c r="E22" s="8">
        <f>'Protocole Inventaire'!E22/$B$6</f>
        <v>1.6666666666666667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0.83333333333333337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0.83333333333333337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0.83333333333333337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7.6969020012949946E-2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0.10775662801812992</v>
      </c>
      <c r="J10" s="8">
        <f>'Protocole Inventaire'!J10*($A10/200)^2*PI()</f>
        <v>0.10775662801812992</v>
      </c>
      <c r="K10" s="8">
        <f>'Protocole Inventaire'!K10*($A10/200)^2*PI()</f>
        <v>0.21551325603625984</v>
      </c>
      <c r="L10" s="8">
        <f>'Protocole Inventaire'!L10*($A10/200)^2*PI()</f>
        <v>0</v>
      </c>
      <c r="M10" s="8">
        <f>'Protocole Inventaire'!M10*($A10/200)^2*PI()</f>
        <v>1.5393804002589988E-2</v>
      </c>
      <c r="N10" s="8">
        <f>'Protocole Inventaire'!N10*($A10/200)^2*PI()</f>
        <v>0</v>
      </c>
      <c r="O10" s="8">
        <f>'Protocole Inventaire'!O10*($A10/200)^2*PI()</f>
        <v>4.6181412007769963E-2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7.6969020012949946E-2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0.15268140296446395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5.0893800988154644E-2</v>
      </c>
      <c r="J11" s="8">
        <f>'Protocole Inventaire'!J11*($A11/200)^2*PI()</f>
        <v>7.6340701482231973E-2</v>
      </c>
      <c r="K11" s="8">
        <f>'Protocole Inventaire'!K11*($A11/200)^2*PI()</f>
        <v>0.33080970642300517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7.6340701482231973E-2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0.30410616886749198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0.11403981332530949</v>
      </c>
      <c r="J12" s="8">
        <f>'Protocole Inventaire'!J12*($A12/200)^2*PI()</f>
        <v>0.15205308443374599</v>
      </c>
      <c r="K12" s="8">
        <f>'Protocole Inventaire'!K12*($A12/200)^2*PI()</f>
        <v>0.72225215106029339</v>
      </c>
      <c r="L12" s="8">
        <f>'Protocole Inventaire'!L12*($A12/200)^2*PI()</f>
        <v>0</v>
      </c>
      <c r="M12" s="8">
        <f>'Protocole Inventaire'!M12*($A12/200)^2*PI()</f>
        <v>3.8013271108436497E-2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5.3092915845667513E-2</v>
      </c>
      <c r="D13" s="8">
        <f>'Protocole Inventaire'!D13*($A13/200)^2*PI()</f>
        <v>0.26546457922833755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0.3716504109196726</v>
      </c>
      <c r="J13" s="8">
        <f>'Protocole Inventaire'!J13*($A13/200)^2*PI()</f>
        <v>0.21237166338267005</v>
      </c>
      <c r="K13" s="8">
        <f>'Protocole Inventaire'!K13*($A13/200)^2*PI()</f>
        <v>0.63711499014801021</v>
      </c>
      <c r="L13" s="8">
        <f>'Protocole Inventaire'!L13*($A13/200)^2*PI()</f>
        <v>0</v>
      </c>
      <c r="M13" s="8">
        <f>'Protocole Inventaire'!M13*($A13/200)^2*PI()</f>
        <v>5.3092915845667513E-2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0.28274333882308139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0.42411500823462212</v>
      </c>
      <c r="J14" s="8">
        <f>'Protocole Inventaire'!J14*($A14/200)^2*PI()</f>
        <v>0</v>
      </c>
      <c r="K14" s="8">
        <f>'Protocole Inventaire'!K14*($A14/200)^2*PI()</f>
        <v>1.6964600329384885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0.45396013844372518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0.72633622150996036</v>
      </c>
      <c r="J15" s="8">
        <f>'Protocole Inventaire'!J15*($A15/200)^2*PI()</f>
        <v>9.0792027688745044E-2</v>
      </c>
      <c r="K15" s="8">
        <f>'Protocole Inventaire'!K15*($A15/200)^2*PI()</f>
        <v>0.99871230457619542</v>
      </c>
      <c r="L15" s="8">
        <f>'Protocole Inventaire'!L15*($A15/200)^2*PI()</f>
        <v>0</v>
      </c>
      <c r="M15" s="8">
        <f>'Protocole Inventaire'!M15*($A15/200)^2*PI()</f>
        <v>9.0792027688745044E-2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0.90729195835673226</v>
      </c>
      <c r="J16" s="8">
        <f>'Protocole Inventaire'!J16*($A16/200)^2*PI()</f>
        <v>0.22682298958918307</v>
      </c>
      <c r="K16" s="8">
        <f>'Protocole Inventaire'!K16*($A16/200)^2*PI()</f>
        <v>0.7938804635621407</v>
      </c>
      <c r="L16" s="8">
        <f>'Protocole Inventaire'!L16*($A16/200)^2*PI()</f>
        <v>0</v>
      </c>
      <c r="M16" s="8">
        <f>'Protocole Inventaire'!M16*($A16/200)^2*PI()</f>
        <v>0.22682298958918307</v>
      </c>
      <c r="N16" s="8">
        <f>'Protocole Inventaire'!N16*($A16/200)^2*PI()</f>
        <v>0.11341149479459153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0.83126541613985905</v>
      </c>
      <c r="J17" s="8">
        <f>'Protocole Inventaire'!J17*($A17/200)^2*PI()</f>
        <v>0</v>
      </c>
      <c r="K17" s="8">
        <f>'Protocole Inventaire'!K17*($A17/200)^2*PI()</f>
        <v>1.6625308322797181</v>
      </c>
      <c r="L17" s="8">
        <f>'Protocole Inventaire'!L17*($A17/200)^2*PI()</f>
        <v>0</v>
      </c>
      <c r="M17" s="8">
        <f>'Protocole Inventaire'!M17*($A17/200)^2*PI()</f>
        <v>0.13854423602330987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0.9971415082494004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</v>
      </c>
      <c r="K18" s="8">
        <f>'Protocole Inventaire'!K18*($A18/200)^2*PI()</f>
        <v>1.4957122623741006</v>
      </c>
      <c r="L18" s="8">
        <f>'Protocole Inventaire'!L18*($A18/200)^2*PI()</f>
        <v>0</v>
      </c>
      <c r="M18" s="8">
        <f>'Protocole Inventaire'!M18*($A18/200)^2*PI()</f>
        <v>0.4985707541247002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0.39269908169872414</v>
      </c>
      <c r="E19" s="8">
        <f>'Protocole Inventaire'!E19*($A19/200)^2*PI()</f>
        <v>0.19634954084936207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0.39269908169872414</v>
      </c>
      <c r="J19" s="8">
        <f>'Protocole Inventaire'!J19*($A19/200)^2*PI()</f>
        <v>0</v>
      </c>
      <c r="K19" s="8">
        <f>'Protocole Inventaire'!K19*($A19/200)^2*PI()</f>
        <v>0.58904862254808621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0.19634954084936207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0.68706631334008772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0.26420794216690158</v>
      </c>
      <c r="E21" s="8">
        <f>'Protocole Inventaire'!E21*($A21/200)^2*PI()</f>
        <v>0.26420794216690158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0.90572116202993735</v>
      </c>
      <c r="E22" s="8">
        <f>'Protocole Inventaire'!E22*($A22/200)^2*PI()</f>
        <v>0.60381410801995827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0.30190705400997914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0.4778362426110076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0.26263714584010667</v>
      </c>
      <c r="D53">
        <f t="shared" ref="D53:S53" si="0">SUM(D9:D51)</f>
        <v>5.6715172175256541</v>
      </c>
      <c r="E53">
        <f t="shared" si="0"/>
        <v>1.0643715910362219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4.5700748331770731</v>
      </c>
      <c r="J53">
        <f t="shared" si="0"/>
        <v>0.866137094594706</v>
      </c>
      <c r="K53">
        <f t="shared" si="0"/>
        <v>9.6729637804029718</v>
      </c>
      <c r="L53">
        <f t="shared" si="0"/>
        <v>0</v>
      </c>
      <c r="M53">
        <f t="shared" si="0"/>
        <v>1.0612299983826321</v>
      </c>
      <c r="N53">
        <f t="shared" si="0"/>
        <v>0.30976103564395363</v>
      </c>
      <c r="O53">
        <f t="shared" si="0"/>
        <v>4.6181412007769963E-2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0.26672121628977341</v>
      </c>
      <c r="T53">
        <f>SUM(C53:S53)</f>
        <v>23.791595324900864</v>
      </c>
    </row>
    <row r="54" spans="1:20" x14ac:dyDescent="0.25">
      <c r="A54" t="s">
        <v>49</v>
      </c>
      <c r="B54" t="s">
        <v>30</v>
      </c>
      <c r="C54">
        <f>C53/$B$6</f>
        <v>0.21886428820008891</v>
      </c>
      <c r="D54">
        <f t="shared" ref="D54:S54" si="1">D53/$B$6</f>
        <v>4.7262643479380451</v>
      </c>
      <c r="E54">
        <f t="shared" si="1"/>
        <v>0.88697632586351827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3.8083956943142279</v>
      </c>
      <c r="J54">
        <f t="shared" si="1"/>
        <v>0.72178091216225504</v>
      </c>
      <c r="K54">
        <f t="shared" si="1"/>
        <v>8.0608031503358095</v>
      </c>
      <c r="L54">
        <f t="shared" si="1"/>
        <v>0</v>
      </c>
      <c r="M54">
        <f t="shared" si="1"/>
        <v>0.88435833198552682</v>
      </c>
      <c r="N54">
        <f t="shared" si="1"/>
        <v>0.25813419636996138</v>
      </c>
      <c r="O54">
        <f t="shared" si="1"/>
        <v>3.8484510006474973E-2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0.22226768024147786</v>
      </c>
      <c r="T54">
        <f>SUM(C54:S54)</f>
        <v>19.826329437417392</v>
      </c>
    </row>
    <row r="55" spans="1:20" x14ac:dyDescent="0.25">
      <c r="A55" t="s">
        <v>49</v>
      </c>
      <c r="B55" t="s">
        <v>50</v>
      </c>
      <c r="C55">
        <f>C54/$T54</f>
        <v>1.1039072506635323E-2</v>
      </c>
      <c r="D55">
        <f t="shared" ref="D55:S55" si="2">D54/$T54</f>
        <v>0.23838322483527216</v>
      </c>
      <c r="E55">
        <f t="shared" si="2"/>
        <v>4.473729384268E-2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0.19208778439476568</v>
      </c>
      <c r="J55">
        <f t="shared" si="2"/>
        <v>3.6405170933963622E-2</v>
      </c>
      <c r="K55">
        <f t="shared" si="2"/>
        <v>0.4065706249752411</v>
      </c>
      <c r="L55">
        <f t="shared" si="2"/>
        <v>0</v>
      </c>
      <c r="M55">
        <f t="shared" si="2"/>
        <v>4.4605247520830296E-2</v>
      </c>
      <c r="N55">
        <f t="shared" si="2"/>
        <v>1.3019767334380898E-2</v>
      </c>
      <c r="O55">
        <f t="shared" si="2"/>
        <v>1.9410809311906614E-3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1.1210732725039941E-2</v>
      </c>
      <c r="T55">
        <f>SUM(C55:S55)</f>
        <v>0.99999999999999967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0.6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0.84</v>
      </c>
      <c r="J10" s="8">
        <f>'Protocole Inventaire'!J10*$B10</f>
        <v>0.84</v>
      </c>
      <c r="K10" s="8">
        <f>'Protocole Inventaire'!K10*$B10</f>
        <v>1.68</v>
      </c>
      <c r="L10" s="8">
        <f>'Protocole Inventaire'!L10*$B10</f>
        <v>0</v>
      </c>
      <c r="M10" s="8">
        <f>'Protocole Inventaire'!M10*$B10</f>
        <v>0.12</v>
      </c>
      <c r="N10" s="8">
        <f>'Protocole Inventaire'!N10*$B10</f>
        <v>0</v>
      </c>
      <c r="O10" s="8">
        <f>'Protocole Inventaire'!O10*$B10</f>
        <v>0.36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0.6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1.08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0.36</v>
      </c>
      <c r="J11" s="8">
        <f>'Protocole Inventaire'!J11*$B11</f>
        <v>0.54</v>
      </c>
      <c r="K11" s="8">
        <f>'Protocole Inventaire'!K11*$B11</f>
        <v>2.34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0.54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2.3199999999999998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0.86999999999999988</v>
      </c>
      <c r="J12" s="8">
        <f>'Protocole Inventaire'!J12*$B12</f>
        <v>1.1599999999999999</v>
      </c>
      <c r="K12" s="8">
        <f>'Protocole Inventaire'!K12*$B12</f>
        <v>5.51</v>
      </c>
      <c r="L12" s="8">
        <f>'Protocole Inventaire'!L12*$B12</f>
        <v>0</v>
      </c>
      <c r="M12" s="8">
        <f>'Protocole Inventaire'!M12*$B12</f>
        <v>0.28999999999999998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0.46</v>
      </c>
      <c r="D13" s="8">
        <f>'Protocole Inventaire'!D13*$B13</f>
        <v>2.3000000000000003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3.22</v>
      </c>
      <c r="J13" s="8">
        <f>'Protocole Inventaire'!J13*$B13</f>
        <v>1.84</v>
      </c>
      <c r="K13" s="8">
        <f>'Protocole Inventaire'!K13*$B13</f>
        <v>5.5200000000000005</v>
      </c>
      <c r="L13" s="8">
        <f>'Protocole Inventaire'!L13*$B13</f>
        <v>0</v>
      </c>
      <c r="M13" s="8">
        <f>'Protocole Inventaire'!M13*$B13</f>
        <v>0.46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2.68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4.0200000000000005</v>
      </c>
      <c r="J14" s="8">
        <f>'Protocole Inventaire'!J14*$B14</f>
        <v>0</v>
      </c>
      <c r="K14" s="8">
        <f>'Protocole Inventaire'!K14*$B14</f>
        <v>16.080000000000002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4.6000000000000005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7.36</v>
      </c>
      <c r="J15" s="8">
        <f>'Protocole Inventaire'!J15*$B15</f>
        <v>0.92</v>
      </c>
      <c r="K15" s="8">
        <f>'Protocole Inventaire'!K15*$B15</f>
        <v>10.120000000000001</v>
      </c>
      <c r="L15" s="8">
        <f>'Protocole Inventaire'!L15*$B15</f>
        <v>0</v>
      </c>
      <c r="M15" s="8">
        <f>'Protocole Inventaire'!M15*$B15</f>
        <v>0.92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2.42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9.68</v>
      </c>
      <c r="J16" s="8">
        <f>'Protocole Inventaire'!J16*$B16</f>
        <v>2.42</v>
      </c>
      <c r="K16" s="8">
        <f>'Protocole Inventaire'!K16*$B16</f>
        <v>8.4699999999999989</v>
      </c>
      <c r="L16" s="8">
        <f>'Protocole Inventaire'!L16*$B16</f>
        <v>0</v>
      </c>
      <c r="M16" s="8">
        <f>'Protocole Inventaire'!M16*$B16</f>
        <v>2.42</v>
      </c>
      <c r="N16" s="8">
        <f>'Protocole Inventaire'!N16*$B16</f>
        <v>1.21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1.21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9.36</v>
      </c>
      <c r="J17" s="8">
        <f>'Protocole Inventaire'!J17*$B17</f>
        <v>0</v>
      </c>
      <c r="K17" s="8">
        <f>'Protocole Inventaire'!K17*$B17</f>
        <v>18.72</v>
      </c>
      <c r="L17" s="8">
        <f>'Protocole Inventaire'!L17*$B17</f>
        <v>0</v>
      </c>
      <c r="M17" s="8">
        <f>'Protocole Inventaire'!M17*$B17</f>
        <v>1.56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11.58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0</v>
      </c>
      <c r="K18" s="8">
        <f>'Protocole Inventaire'!K18*$B18</f>
        <v>17.37</v>
      </c>
      <c r="L18" s="8">
        <f>'Protocole Inventaire'!L18*$B18</f>
        <v>0</v>
      </c>
      <c r="M18" s="8">
        <f>'Protocole Inventaire'!M18*$B18</f>
        <v>5.79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4.7</v>
      </c>
      <c r="E19" s="8">
        <f>'Protocole Inventaire'!E19*$B19</f>
        <v>2.35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4.7</v>
      </c>
      <c r="J19" s="8">
        <f>'Protocole Inventaire'!J19*$B19</f>
        <v>0</v>
      </c>
      <c r="K19" s="8">
        <f>'Protocole Inventaire'!K19*$B19</f>
        <v>7.0500000000000007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2.35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8.370000000000001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2.79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3.27</v>
      </c>
      <c r="E21" s="8">
        <f>'Protocole Inventaire'!E21*$B21</f>
        <v>3.27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11.399999999999999</v>
      </c>
      <c r="E22" s="8">
        <f>'Protocole Inventaire'!E22*$B22</f>
        <v>7.6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3.8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6.34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2.52</v>
      </c>
      <c r="D53">
        <f t="shared" ref="D53:S53" si="0">SUM(D9:D51)</f>
        <v>63.430000000000014</v>
      </c>
      <c r="E53">
        <f t="shared" si="0"/>
        <v>13.219999999999999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48.680000000000007</v>
      </c>
      <c r="J53">
        <f t="shared" si="0"/>
        <v>7.72</v>
      </c>
      <c r="K53">
        <f t="shared" si="0"/>
        <v>99.45</v>
      </c>
      <c r="L53">
        <f t="shared" si="0"/>
        <v>0</v>
      </c>
      <c r="M53">
        <f t="shared" si="0"/>
        <v>11.559999999999999</v>
      </c>
      <c r="N53">
        <f t="shared" si="0"/>
        <v>3.56</v>
      </c>
      <c r="O53">
        <f t="shared" si="0"/>
        <v>0.36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2.35</v>
      </c>
      <c r="T53">
        <f>SUM(C53:S53)</f>
        <v>252.85000000000005</v>
      </c>
    </row>
    <row r="54" spans="1:20" x14ac:dyDescent="0.25">
      <c r="A54" t="s">
        <v>53</v>
      </c>
      <c r="B54" t="s">
        <v>30</v>
      </c>
      <c r="C54">
        <f>C53/$B$6</f>
        <v>2.1</v>
      </c>
      <c r="D54">
        <f t="shared" ref="D54:S54" si="1">D53/$B$6</f>
        <v>52.858333333333348</v>
      </c>
      <c r="E54">
        <f t="shared" si="1"/>
        <v>11.016666666666666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40.566666666666677</v>
      </c>
      <c r="J54">
        <f t="shared" si="1"/>
        <v>6.4333333333333336</v>
      </c>
      <c r="K54">
        <f t="shared" si="1"/>
        <v>82.875</v>
      </c>
      <c r="L54">
        <f t="shared" si="1"/>
        <v>0</v>
      </c>
      <c r="M54">
        <f t="shared" si="1"/>
        <v>9.6333333333333329</v>
      </c>
      <c r="N54">
        <f t="shared" si="1"/>
        <v>2.9666666666666668</v>
      </c>
      <c r="O54">
        <f t="shared" si="1"/>
        <v>0.3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1.9583333333333335</v>
      </c>
      <c r="T54">
        <f>SUM(C54:S54)</f>
        <v>210.70833333333337</v>
      </c>
    </row>
    <row r="55" spans="1:20" x14ac:dyDescent="0.25">
      <c r="A55" t="s">
        <v>53</v>
      </c>
      <c r="B55" t="s">
        <v>50</v>
      </c>
      <c r="C55">
        <f>C54/$T54</f>
        <v>9.9663832311647216E-3</v>
      </c>
      <c r="D55">
        <f t="shared" ref="D55:S55" si="2">D54/$T54</f>
        <v>0.25086019379078506</v>
      </c>
      <c r="E55">
        <f t="shared" si="2"/>
        <v>5.2283962823808566E-2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0.19252521257662647</v>
      </c>
      <c r="J55">
        <f t="shared" si="2"/>
        <v>3.0531935930393508E-2</v>
      </c>
      <c r="K55">
        <f t="shared" si="2"/>
        <v>0.39331619537275059</v>
      </c>
      <c r="L55">
        <f t="shared" si="2"/>
        <v>0</v>
      </c>
      <c r="M55">
        <f t="shared" si="2"/>
        <v>4.5718805615977839E-2</v>
      </c>
      <c r="N55">
        <f t="shared" si="2"/>
        <v>1.4079493771010478E-2</v>
      </c>
      <c r="O55">
        <f t="shared" si="2"/>
        <v>1.4237690330235315E-3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9.2940478544591646E-3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2025-11-05T10:57:18Z</dcterms:modified>
</cp:coreProperties>
</file>