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08 Lay Chambyenire\201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2" i="5" l="1"/>
  <c r="Q32" i="5"/>
  <c r="F32" i="5"/>
  <c r="R32" i="5"/>
  <c r="C32" i="5"/>
  <c r="D32" i="5"/>
  <c r="G32" i="5"/>
  <c r="S32" i="5"/>
  <c r="I32" i="5"/>
  <c r="H32" i="5"/>
  <c r="J32" i="5"/>
  <c r="P32" i="5"/>
  <c r="K32" i="5"/>
  <c r="O32" i="5"/>
  <c r="L32" i="5"/>
  <c r="M32" i="5"/>
  <c r="N32" i="5"/>
  <c r="C30" i="6"/>
  <c r="O30" i="6"/>
  <c r="D30" i="6"/>
  <c r="P30" i="6"/>
  <c r="E30" i="6"/>
  <c r="Q30" i="6"/>
  <c r="G30" i="6"/>
  <c r="F30" i="6"/>
  <c r="R30" i="6"/>
  <c r="S30" i="6"/>
  <c r="K30" i="6"/>
  <c r="H30" i="6"/>
  <c r="I30" i="6"/>
  <c r="J30" i="6"/>
  <c r="L30" i="6"/>
  <c r="M30" i="6"/>
  <c r="N30" i="6"/>
  <c r="C30" i="5"/>
  <c r="O30" i="5"/>
  <c r="N30" i="5"/>
  <c r="D30" i="5"/>
  <c r="P30" i="5"/>
  <c r="E30" i="5"/>
  <c r="Q30" i="5"/>
  <c r="F30" i="5"/>
  <c r="R30" i="5"/>
  <c r="G30" i="5"/>
  <c r="S30" i="5"/>
  <c r="M30" i="5"/>
  <c r="H30" i="5"/>
  <c r="I30" i="5"/>
  <c r="J30" i="5"/>
  <c r="K30" i="5"/>
  <c r="L30" i="5"/>
  <c r="J31" i="5"/>
  <c r="K31" i="5"/>
  <c r="L31" i="5"/>
  <c r="M31" i="5"/>
  <c r="N31" i="5"/>
  <c r="C31" i="5"/>
  <c r="O31" i="5"/>
  <c r="P31" i="5"/>
  <c r="H31" i="5"/>
  <c r="D31" i="5"/>
  <c r="E31" i="5"/>
  <c r="Q31" i="5"/>
  <c r="F31" i="5"/>
  <c r="R31" i="5"/>
  <c r="G31" i="5"/>
  <c r="S31" i="5"/>
  <c r="I31" i="5"/>
  <c r="L33" i="5"/>
  <c r="F33" i="5"/>
  <c r="M33" i="5"/>
  <c r="D33" i="5"/>
  <c r="R33" i="5"/>
  <c r="N33" i="5"/>
  <c r="C33" i="5"/>
  <c r="K33" i="5"/>
  <c r="O33" i="5"/>
  <c r="I33" i="5"/>
  <c r="P33" i="5"/>
  <c r="E33" i="5"/>
  <c r="Q33" i="5"/>
  <c r="G33" i="5"/>
  <c r="S33" i="5"/>
  <c r="H33" i="5"/>
  <c r="J33" i="5"/>
  <c r="J31" i="6"/>
  <c r="K31" i="6"/>
  <c r="Q31" i="6"/>
  <c r="L31" i="6"/>
  <c r="N31" i="6"/>
  <c r="P31" i="6"/>
  <c r="R31" i="6"/>
  <c r="M31" i="6"/>
  <c r="D31" i="6"/>
  <c r="E31" i="6"/>
  <c r="C31" i="6"/>
  <c r="O31" i="6"/>
  <c r="F31" i="6"/>
  <c r="G31" i="6"/>
  <c r="S31" i="6"/>
  <c r="H31" i="6"/>
  <c r="I31" i="6"/>
  <c r="G34" i="6"/>
  <c r="S34" i="6"/>
  <c r="H34" i="6"/>
  <c r="N34" i="6"/>
  <c r="I34" i="6"/>
  <c r="K34" i="6"/>
  <c r="M34" i="6"/>
  <c r="O34" i="6"/>
  <c r="J34" i="6"/>
  <c r="C34" i="6"/>
  <c r="L34" i="6"/>
  <c r="D34" i="6"/>
  <c r="P34" i="6"/>
  <c r="Q34" i="6"/>
  <c r="E34" i="6"/>
  <c r="F34" i="6"/>
  <c r="R34" i="6"/>
  <c r="G34" i="5"/>
  <c r="S34" i="5"/>
  <c r="H34" i="5"/>
  <c r="J34" i="5"/>
  <c r="I34" i="5"/>
  <c r="P34" i="5"/>
  <c r="E34" i="5"/>
  <c r="K34" i="5"/>
  <c r="R34" i="5"/>
  <c r="L34" i="5"/>
  <c r="M34" i="5"/>
  <c r="O34" i="5"/>
  <c r="F34" i="5"/>
  <c r="N34" i="5"/>
  <c r="D34" i="5"/>
  <c r="Q34" i="5"/>
  <c r="C34" i="5"/>
  <c r="E32" i="6"/>
  <c r="Q32" i="6"/>
  <c r="F32" i="6"/>
  <c r="R32" i="6"/>
  <c r="K32" i="6"/>
  <c r="M32" i="6"/>
  <c r="G32" i="6"/>
  <c r="S32" i="6"/>
  <c r="L32" i="6"/>
  <c r="H32" i="6"/>
  <c r="I32" i="6"/>
  <c r="J32" i="6"/>
  <c r="N32" i="6"/>
  <c r="C32" i="6"/>
  <c r="O32" i="6"/>
  <c r="D32" i="6"/>
  <c r="P32" i="6"/>
  <c r="L33" i="6"/>
  <c r="M33" i="6"/>
  <c r="N33" i="6"/>
  <c r="D33" i="6"/>
  <c r="C33" i="6"/>
  <c r="O33" i="6"/>
  <c r="P33" i="6"/>
  <c r="F33" i="6"/>
  <c r="G33" i="6"/>
  <c r="E33" i="6"/>
  <c r="Q33" i="6"/>
  <c r="R33" i="6"/>
  <c r="S33" i="6"/>
  <c r="H33" i="6"/>
  <c r="I33" i="6"/>
  <c r="J33" i="6"/>
  <c r="K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<sst xmlns="http://schemas.openxmlformats.org/spreadsheetml/2006/main" count="155" uniqueCount="56">
  <si>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</si>
  <si>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</si>
  <si>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</si>
  <si>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</si>
  <si>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</si>
  <si>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</si>
  <si>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</si>
  <si>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</si>
  <si>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</si>
  <si>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</si>
  <si>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</si>
  <si>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</si>
  <si>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</si>
  <si>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</si>
  <si>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</si>
  <si>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</si>
  <si>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</si>
  <si>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</si>
  <si>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</si>
  <si>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</si>
  <si>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</si>
  <si>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</si>
  <si>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</si>
  <si>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</si>
  <si>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</si>
  <si>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</si>
  <si>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</si>
  <si>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</si>
  <si>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</si>
  <si>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</si>
  <si>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</si>
  <si>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</si>
  <si>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</si>
  <si>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</si>
  <si>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</si>
  <si>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</si>
  <si>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</si>
  <si>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</si>
  <si>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</si>
  <si>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</si>
  <si>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</si>
  <si>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</si>
  <si>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</si>
  <si>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</si>
  <si>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</si>
  <si>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</si>
  <si>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</si>
  <si>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</si>
  <si>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</si>
  <si>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</si>
  <si>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</si>
  <si>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</si>
  <si>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</si>
  <si>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</si>
  <si>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JU08 Lay Chambryenire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</si>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</sst>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zoomScale="85" zoomScaleNormal="85" workbookViewId="0">
      <selection activeCell="S19" sqref="S19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41654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1.07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>
        <v>1</v>
      </c>
      <c r="D11" s="8">
        <v>9</v>
      </c>
      <c r="E11" s="8"/>
      <c r="F11" s="8"/>
      <c r="G11" s="8"/>
      <c r="H11" s="8"/>
      <c r="I11" s="8">
        <v>5</v>
      </c>
      <c r="J11" s="8">
        <v>5</v>
      </c>
      <c r="K11" s="8">
        <v>12</v>
      </c>
      <c r="L11" s="8"/>
      <c r="M11" s="8"/>
      <c r="N11" s="8"/>
      <c r="O11" s="8"/>
      <c r="P11" s="8"/>
      <c r="Q11" s="8"/>
      <c r="R11" s="8"/>
      <c r="S11" s="8">
        <v>6</v>
      </c>
    </row>
    <row r="12" spans="1:19" x14ac:dyDescent="0.25">
      <c r="A12" s="31">
        <v>22</v>
      </c>
      <c r="B12" s="31">
        <v>0.3</v>
      </c>
      <c r="C12" s="8">
        <v>2</v>
      </c>
      <c r="D12" s="8">
        <v>8</v>
      </c>
      <c r="E12" s="8"/>
      <c r="F12" s="8"/>
      <c r="G12" s="8"/>
      <c r="H12" s="8"/>
      <c r="I12" s="8">
        <v>5</v>
      </c>
      <c r="J12" s="8">
        <v>17</v>
      </c>
      <c r="K12" s="8">
        <v>35</v>
      </c>
      <c r="L12" s="8"/>
      <c r="M12" s="8"/>
      <c r="N12" s="8"/>
      <c r="O12" s="8"/>
      <c r="P12" s="8">
        <v>1</v>
      </c>
      <c r="Q12" s="8"/>
      <c r="R12" s="8"/>
      <c r="S12" s="8">
        <v>15</v>
      </c>
    </row>
    <row r="13" spans="1:19" x14ac:dyDescent="0.25">
      <c r="A13" s="31">
        <v>26</v>
      </c>
      <c r="B13" s="31">
        <v>0.5</v>
      </c>
      <c r="C13" s="8"/>
      <c r="D13" s="8">
        <v>9</v>
      </c>
      <c r="E13" s="8"/>
      <c r="F13" s="8"/>
      <c r="G13" s="8"/>
      <c r="H13" s="8"/>
      <c r="I13" s="8">
        <v>4</v>
      </c>
      <c r="J13" s="8">
        <v>9</v>
      </c>
      <c r="K13" s="8">
        <v>13</v>
      </c>
      <c r="L13" s="8"/>
      <c r="M13" s="8"/>
      <c r="N13" s="8"/>
      <c r="O13" s="8"/>
      <c r="P13" s="8">
        <v>1</v>
      </c>
      <c r="Q13" s="8"/>
      <c r="R13" s="8"/>
      <c r="S13" s="8">
        <v>6</v>
      </c>
    </row>
    <row r="14" spans="1:19" x14ac:dyDescent="0.25">
      <c r="A14" s="31">
        <v>30</v>
      </c>
      <c r="B14" s="31">
        <v>0.7</v>
      </c>
      <c r="C14" s="8"/>
      <c r="D14" s="8">
        <v>8</v>
      </c>
      <c r="E14" s="8"/>
      <c r="F14" s="8"/>
      <c r="G14" s="8"/>
      <c r="H14" s="8">
        <v>1</v>
      </c>
      <c r="I14" s="8">
        <v>1</v>
      </c>
      <c r="J14" s="8">
        <v>5</v>
      </c>
      <c r="K14" s="8">
        <v>2</v>
      </c>
      <c r="L14" s="8"/>
      <c r="M14" s="8"/>
      <c r="N14" s="8"/>
      <c r="O14" s="8"/>
      <c r="P14" s="8"/>
      <c r="Q14" s="8"/>
      <c r="R14" s="8"/>
      <c r="S14" s="8">
        <v>4</v>
      </c>
    </row>
    <row r="15" spans="1:19" x14ac:dyDescent="0.25">
      <c r="A15" s="31">
        <v>34</v>
      </c>
      <c r="B15" s="31">
        <v>1</v>
      </c>
      <c r="C15" s="8">
        <v>3</v>
      </c>
      <c r="D15" s="8">
        <v>14</v>
      </c>
      <c r="E15" s="8"/>
      <c r="F15" s="8"/>
      <c r="G15" s="8"/>
      <c r="H15" s="8"/>
      <c r="I15" s="8">
        <v>7</v>
      </c>
      <c r="J15" s="8"/>
      <c r="K15" s="8">
        <v>4</v>
      </c>
      <c r="L15" s="8"/>
      <c r="M15" s="8"/>
      <c r="N15" s="8"/>
      <c r="O15" s="8"/>
      <c r="P15" s="8"/>
      <c r="Q15" s="8"/>
      <c r="R15" s="8"/>
      <c r="S15" s="8">
        <v>3</v>
      </c>
    </row>
    <row r="16" spans="1:19" x14ac:dyDescent="0.25">
      <c r="A16" s="31">
        <v>38</v>
      </c>
      <c r="B16" s="31">
        <v>1.3</v>
      </c>
      <c r="C16" s="8"/>
      <c r="D16" s="8">
        <v>7</v>
      </c>
      <c r="E16" s="8"/>
      <c r="F16" s="8"/>
      <c r="G16" s="8"/>
      <c r="H16" s="8">
        <v>1</v>
      </c>
      <c r="I16" s="8">
        <v>6</v>
      </c>
      <c r="J16" s="8"/>
      <c r="K16" s="8"/>
      <c r="L16" s="8"/>
      <c r="M16" s="8"/>
      <c r="N16" s="8"/>
      <c r="O16" s="8"/>
      <c r="P16" s="8"/>
      <c r="Q16" s="8"/>
      <c r="R16" s="8"/>
      <c r="S16" s="8">
        <v>2</v>
      </c>
    </row>
    <row r="17" spans="1:19" x14ac:dyDescent="0.25">
      <c r="A17" s="31">
        <v>42</v>
      </c>
      <c r="B17" s="31">
        <v>1.6</v>
      </c>
      <c r="C17" s="8">
        <v>1</v>
      </c>
      <c r="D17" s="8">
        <v>4</v>
      </c>
      <c r="E17" s="8"/>
      <c r="F17" s="8"/>
      <c r="G17" s="8"/>
      <c r="H17" s="8">
        <v>1</v>
      </c>
      <c r="I17" s="8">
        <v>1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>
        <v>1</v>
      </c>
    </row>
    <row r="18" spans="1:19" x14ac:dyDescent="0.25">
      <c r="A18" s="31">
        <v>46</v>
      </c>
      <c r="B18" s="31">
        <v>2</v>
      </c>
      <c r="C18" s="8">
        <v>1</v>
      </c>
      <c r="D18" s="8">
        <v>5</v>
      </c>
      <c r="E18" s="8"/>
      <c r="F18" s="8"/>
      <c r="G18" s="8"/>
      <c r="H18" s="8"/>
      <c r="I18" s="8">
        <v>4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>
        <v>2</v>
      </c>
    </row>
    <row r="19" spans="1:19" x14ac:dyDescent="0.25">
      <c r="A19" s="31">
        <v>50</v>
      </c>
      <c r="B19" s="31">
        <v>2.4</v>
      </c>
      <c r="C19" s="8"/>
      <c r="D19" s="8">
        <v>3</v>
      </c>
      <c r="E19" s="8"/>
      <c r="F19" s="8"/>
      <c r="G19" s="8"/>
      <c r="H19" s="8"/>
      <c r="I19" s="8">
        <v>2</v>
      </c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>
        <v>1</v>
      </c>
      <c r="D20" s="8">
        <v>2</v>
      </c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/>
      <c r="D21" s="8">
        <v>2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>
        <v>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>
        <v>4</v>
      </c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>
        <v>4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>
        <v>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9</v>
      </c>
      <c r="D54" s="12">
        <f t="shared" ref="D54:S54" si="0">SUM(D9:D51)</f>
        <v>92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3</v>
      </c>
      <c r="I54" s="12">
        <f t="shared" si="0"/>
        <v>37</v>
      </c>
      <c r="J54" s="12">
        <f t="shared" si="0"/>
        <v>36</v>
      </c>
      <c r="K54" s="12">
        <f t="shared" si="0"/>
        <v>69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2</v>
      </c>
      <c r="Q54" s="12">
        <f t="shared" si="2"/>
        <v>0</v>
      </c>
      <c r="R54" s="12">
        <f t="shared" si="0"/>
        <v>0</v>
      </c>
      <c r="S54" s="12">
        <f t="shared" si="0"/>
        <v>39</v>
      </c>
      <c r="T54" s="13">
        <f>SUM(C54:S54)</f>
        <v>287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8.4</v>
      </c>
      <c r="D55" s="20">
        <f t="shared" ref="D55:S55" si="3">ROUND(D54/$B$6, 1)</f>
        <v>86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2.8</v>
      </c>
      <c r="I55" s="20">
        <f t="shared" si="3"/>
        <v>34.6</v>
      </c>
      <c r="J55" s="20">
        <f t="shared" si="3"/>
        <v>33.6</v>
      </c>
      <c r="K55" s="20">
        <f t="shared" si="3"/>
        <v>64.5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1.9</v>
      </c>
      <c r="Q55" s="20">
        <f t="shared" si="5"/>
        <v>0</v>
      </c>
      <c r="R55" s="20">
        <f t="shared" si="3"/>
        <v>0</v>
      </c>
      <c r="S55" s="20">
        <f t="shared" si="3"/>
        <v>36.4</v>
      </c>
      <c r="T55" s="21">
        <f>ROUND(SUM(C55:S55),0)</f>
        <v>268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0.91</v>
      </c>
      <c r="D56" s="22">
        <f>ROUND('Calcul surface terriere'!D53, 2)</f>
        <v>14.22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0.32</v>
      </c>
      <c r="I56" s="22">
        <f>ROUND('Calcul surface terriere'!I53, 2)</f>
        <v>3.68</v>
      </c>
      <c r="J56" s="22">
        <f>ROUND('Calcul surface terriere'!J53, 2)</f>
        <v>1.6</v>
      </c>
      <c r="K56" s="22">
        <f>ROUND('Calcul surface terriere'!K53, 2)</f>
        <v>3.33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0.09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2.29</v>
      </c>
      <c r="T56" s="23">
        <f>ROUND('Calcul surface terriere'!T53,1)</f>
        <v>26.5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0.85</v>
      </c>
      <c r="D57" s="22">
        <f>ROUND('Calcul surface terriere'!D54, 2)</f>
        <v>13.29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0.3</v>
      </c>
      <c r="I57" s="22">
        <f>ROUND('Calcul surface terriere'!I54, 2)</f>
        <v>3.44</v>
      </c>
      <c r="J57" s="22">
        <f>ROUND('Calcul surface terriere'!J54, 2)</f>
        <v>1.5</v>
      </c>
      <c r="K57" s="22">
        <f>ROUND('Calcul surface terriere'!K54, 2)</f>
        <v>3.11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0.09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2.14</v>
      </c>
      <c r="T57" s="23">
        <f>ROUND('Calcul surface terriere'!T54, 1)</f>
        <v>24.7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</v>
      </c>
      <c r="D58" s="24">
        <f>ROUND(100 * 'Calcul surface terriere'!D55,0)</f>
        <v>54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1</v>
      </c>
      <c r="I58" s="24">
        <f>ROUND(100 * 'Calcul surface terriere'!I55,0)</f>
        <v>14</v>
      </c>
      <c r="J58" s="24">
        <f>ROUND(100 * 'Calcul surface terriere'!J55,0)</f>
        <v>6</v>
      </c>
      <c r="K58" s="24">
        <f>ROUND(100 * 'Calcul surface terriere'!K55,0)</f>
        <v>13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9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10.199999999999999</v>
      </c>
      <c r="D59" s="26">
        <f>ROUND('Calcul volume sur pied'!D53, 1)</f>
        <v>171.8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3.6</v>
      </c>
      <c r="I59" s="26">
        <f>ROUND('Calcul volume sur pied'!I53, 1)</f>
        <v>41.6</v>
      </c>
      <c r="J59" s="26">
        <f>ROUND('Calcul volume sur pied'!J53, 1)</f>
        <v>14.1</v>
      </c>
      <c r="K59" s="26">
        <f>ROUND('Calcul volume sur pied'!K53, 1)</f>
        <v>30.8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0.8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22.7</v>
      </c>
      <c r="T59" s="27">
        <f>ROUND('Calcul volume sur pied'!T53, 0)</f>
        <v>296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9.5</v>
      </c>
      <c r="D60" s="26">
        <f>ROUND('Calcul volume sur pied'!D54, 1)</f>
        <v>160.6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3.4</v>
      </c>
      <c r="I60" s="26">
        <f>ROUND('Calcul volume sur pied'!I54, 1)</f>
        <v>38.9</v>
      </c>
      <c r="J60" s="26">
        <f>ROUND('Calcul volume sur pied'!J54, 1)</f>
        <v>13.2</v>
      </c>
      <c r="K60" s="26">
        <f>ROUND('Calcul volume sur pied'!K54, 1)</f>
        <v>28.8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0.7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21.2</v>
      </c>
      <c r="T60" s="27">
        <f>ROUND('Calcul volume sur pied'!T54, 0)</f>
        <v>276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</v>
      </c>
      <c r="D61" s="24">
        <f>ROUND(100 * 'Calcul volume sur pied'!D55, 0)</f>
        <v>58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1</v>
      </c>
      <c r="I61" s="24">
        <f>ROUND(100 * 'Calcul volume sur pied'!I55, 0)</f>
        <v>14</v>
      </c>
      <c r="J61" s="24">
        <f>ROUND(100 * 'Calcul volume sur pied'!J55, 0)</f>
        <v>5</v>
      </c>
      <c r="K61" s="24">
        <f>ROUND(100 * 'Calcul volume sur pied'!K55, 0)</f>
        <v>10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8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1.07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0.93457943925233644</v>
      </c>
      <c r="D11" s="8">
        <f>'Protocole Inventaire'!D11/$B$6</f>
        <v>8.4112149532710276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4.6728971962616823</v>
      </c>
      <c r="J11" s="8">
        <f>'Protocole Inventaire'!J11/$B$6</f>
        <v>4.6728971962616823</v>
      </c>
      <c r="K11" s="8">
        <f>'Protocole Inventaire'!K11/$B$6</f>
        <v>11.214953271028037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5.6074766355140184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1.8691588785046729</v>
      </c>
      <c r="D12" s="8">
        <f>'Protocole Inventaire'!D12/$B$6</f>
        <v>7.4766355140186915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4.6728971962616823</v>
      </c>
      <c r="J12" s="8">
        <f>'Protocole Inventaire'!J12/$B$6</f>
        <v>15.887850467289718</v>
      </c>
      <c r="K12" s="8">
        <f>'Protocole Inventaire'!K12/$B$6</f>
        <v>32.710280373831772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0.93457943925233644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14.018691588785046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8.4112149532710276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3.7383177570093458</v>
      </c>
      <c r="J13" s="8">
        <f>'Protocole Inventaire'!J13/$B$6</f>
        <v>8.4112149532710276</v>
      </c>
      <c r="K13" s="8">
        <f>'Protocole Inventaire'!K13/$B$6</f>
        <v>12.149532710280374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0.93457943925233644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5.6074766355140184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7.4766355140186915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0.93457943925233644</v>
      </c>
      <c r="I14" s="8">
        <f>'Protocole Inventaire'!I14/$B$6</f>
        <v>0.93457943925233644</v>
      </c>
      <c r="J14" s="8">
        <f>'Protocole Inventaire'!J14/$B$6</f>
        <v>4.6728971962616823</v>
      </c>
      <c r="K14" s="8">
        <f>'Protocole Inventaire'!K14/$B$6</f>
        <v>1.8691588785046729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3.7383177570093458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2.8037383177570092</v>
      </c>
      <c r="D15" s="8">
        <f>'Protocole Inventaire'!D15/$B$6</f>
        <v>13.084112149532709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6.5420560747663545</v>
      </c>
      <c r="J15" s="8">
        <f>'Protocole Inventaire'!J15/$B$6</f>
        <v>0</v>
      </c>
      <c r="K15" s="8">
        <f>'Protocole Inventaire'!K15/$B$6</f>
        <v>3.7383177570093458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2.8037383177570092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6.5420560747663545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0.93457943925233644</v>
      </c>
      <c r="I16" s="8">
        <f>'Protocole Inventaire'!I16/$B$6</f>
        <v>5.6074766355140184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1.8691588785046729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0.93457943925233644</v>
      </c>
      <c r="D17" s="8">
        <f>'Protocole Inventaire'!D17/$B$6</f>
        <v>3.7383177570093458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0.93457943925233644</v>
      </c>
      <c r="I17" s="8">
        <f>'Protocole Inventaire'!I17/$B$6</f>
        <v>0.93457943925233644</v>
      </c>
      <c r="J17" s="8">
        <f>'Protocole Inventaire'!J17/$B$6</f>
        <v>0</v>
      </c>
      <c r="K17" s="8">
        <f>'Protocole Inventaire'!K17/$B$6</f>
        <v>0.93457943925233644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0.93457943925233644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0.93457943925233644</v>
      </c>
      <c r="D18" s="8">
        <f>'Protocole Inventaire'!D18/$B$6</f>
        <v>4.6728971962616823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3.7383177570093458</v>
      </c>
      <c r="J18" s="8">
        <f>'Protocole Inventaire'!J18/$B$6</f>
        <v>0</v>
      </c>
      <c r="K18" s="8">
        <f>'Protocole Inventaire'!K18/$B$6</f>
        <v>0.93457943925233644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1.8691588785046729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2.8037383177570092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1.8691588785046729</v>
      </c>
      <c r="J19" s="8">
        <f>'Protocole Inventaire'!J19/$B$6</f>
        <v>0</v>
      </c>
      <c r="K19" s="8">
        <f>'Protocole Inventaire'!K19/$B$6</f>
        <v>0.93457943925233644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0.93457943925233644</v>
      </c>
      <c r="D20" s="8">
        <f>'Protocole Inventaire'!D20/$B$6</f>
        <v>1.8691588785046729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0.93457943925233644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1.8691588785046729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7.4766355140186915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3.7383177570093458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0.93457943925233644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3.7383177570093458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2.8037383177570092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0.93457943925233644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0.93457943925233644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1.07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2.5446900494077322E-2</v>
      </c>
      <c r="D11" s="8">
        <f>'Protocole Inventaire'!D11*($A11/200)^2*PI()</f>
        <v>0.22902210444669591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0.12723450247038659</v>
      </c>
      <c r="J11" s="8">
        <f>'Protocole Inventaire'!J11*($A11/200)^2*PI()</f>
        <v>0.12723450247038659</v>
      </c>
      <c r="K11" s="8">
        <f>'Protocole Inventaire'!K11*($A11/200)^2*PI()</f>
        <v>0.30536280592892789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0.15268140296446395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7.6026542216872994E-2</v>
      </c>
      <c r="D12" s="8">
        <f>'Protocole Inventaire'!D12*($A12/200)^2*PI()</f>
        <v>0.30410616886749198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0.19006635554218249</v>
      </c>
      <c r="J12" s="8">
        <f>'Protocole Inventaire'!J12*($A12/200)^2*PI()</f>
        <v>0.6462256088434204</v>
      </c>
      <c r="K12" s="8">
        <f>'Protocole Inventaire'!K12*($A12/200)^2*PI()</f>
        <v>1.3304644887952775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3.8013271108436497E-2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0.5701990666265474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0.4778362426110076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0.21237166338267005</v>
      </c>
      <c r="J13" s="8">
        <f>'Protocole Inventaire'!J13*($A13/200)^2*PI()</f>
        <v>0.4778362426110076</v>
      </c>
      <c r="K13" s="8">
        <f>'Protocole Inventaire'!K13*($A13/200)^2*PI()</f>
        <v>0.69020790599367765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5.3092915845667513E-2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0.3185574950740051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0.56548667764616278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7.0685834705770348E-2</v>
      </c>
      <c r="I14" s="8">
        <f>'Protocole Inventaire'!I14*($A14/200)^2*PI()</f>
        <v>7.0685834705770348E-2</v>
      </c>
      <c r="J14" s="8">
        <f>'Protocole Inventaire'!J14*($A14/200)^2*PI()</f>
        <v>0.35342917352885167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0.28274333882308139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0.27237608306623512</v>
      </c>
      <c r="D15" s="8">
        <f>'Protocole Inventaire'!D15*($A15/200)^2*PI()</f>
        <v>1.2710883876424306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0.6355441938212153</v>
      </c>
      <c r="J15" s="8">
        <f>'Protocole Inventaire'!J15*($A15/200)^2*PI()</f>
        <v>0</v>
      </c>
      <c r="K15" s="8">
        <f>'Protocole Inventaire'!K15*($A15/200)^2*PI()</f>
        <v>0.36316811075498018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0.27237608306623512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0.7938804635621407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0.11341149479459153</v>
      </c>
      <c r="I16" s="8">
        <f>'Protocole Inventaire'!I16*($A16/200)^2*PI()</f>
        <v>0.68046896876754925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0.22682298958918307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0.13854423602330987</v>
      </c>
      <c r="D17" s="8">
        <f>'Protocole Inventaire'!D17*($A17/200)^2*PI()</f>
        <v>0.55417694409323948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0.13854423602330987</v>
      </c>
      <c r="I17" s="8">
        <f>'Protocole Inventaire'!I17*($A17/200)^2*PI()</f>
        <v>0.13854423602330987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0.13854423602330987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0.16619025137490007</v>
      </c>
      <c r="D18" s="8">
        <f>'Protocole Inventaire'!D18*($A18/200)^2*PI()</f>
        <v>0.83095125687450033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0.66476100549960027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0.33238050274980013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0.58904862254808621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0.22902210444669593</v>
      </c>
      <c r="D20" s="8">
        <f>'Protocole Inventaire'!D20*($A20/200)^2*PI()</f>
        <v>0.45804420889339187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0.52841588433380315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2.4152564320798331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1.3684777599037141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1.5393804002589984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1.2902521028293279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0.90760611762209131</v>
      </c>
      <c r="D53">
        <f t="shared" ref="D53:S53" si="0">SUM(D9:D51)</f>
        <v>14.221361624270275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0.32264156552367174</v>
      </c>
      <c r="I53">
        <f t="shared" si="0"/>
        <v>3.6835173863340325</v>
      </c>
      <c r="J53">
        <f t="shared" si="0"/>
        <v>1.6047255274536663</v>
      </c>
      <c r="K53">
        <f t="shared" si="0"/>
        <v>3.3316590091319762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9.110618695410401E-2</v>
      </c>
      <c r="Q53">
        <f t="shared" si="0"/>
        <v>0</v>
      </c>
      <c r="R53">
        <f t="shared" si="0"/>
        <v>0</v>
      </c>
      <c r="S53">
        <f t="shared" si="0"/>
        <v>2.294305114916626</v>
      </c>
      <c r="T53">
        <f>SUM(C53:S53)</f>
        <v>26.456922532206441</v>
      </c>
    </row>
    <row r="54" spans="1:20" x14ac:dyDescent="0.25">
      <c r="A54" t="s">
        <v>49</v>
      </c>
      <c r="B54" t="s">
        <v>30</v>
      </c>
      <c r="C54">
        <f>C53/$B$6</f>
        <v>0.84823001646924412</v>
      </c>
      <c r="D54">
        <f t="shared" ref="D54:S54" si="1">D53/$B$6</f>
        <v>13.290992172215208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0.30153417338660909</v>
      </c>
      <c r="I54">
        <f t="shared" si="1"/>
        <v>3.442539613396292</v>
      </c>
      <c r="J54">
        <f t="shared" si="1"/>
        <v>1.4997434836015571</v>
      </c>
      <c r="K54">
        <f t="shared" si="1"/>
        <v>3.1137000085345572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8.5145969115985057E-2</v>
      </c>
      <c r="Q54">
        <f t="shared" si="1"/>
        <v>0</v>
      </c>
      <c r="R54">
        <f t="shared" si="1"/>
        <v>0</v>
      </c>
      <c r="S54">
        <f t="shared" si="1"/>
        <v>2.1442103877725476</v>
      </c>
      <c r="T54">
        <f>SUM(C54:S54)</f>
        <v>24.726095824491999</v>
      </c>
    </row>
    <row r="55" spans="1:20" x14ac:dyDescent="0.25">
      <c r="A55" t="s">
        <v>49</v>
      </c>
      <c r="B55" t="s">
        <v>50</v>
      </c>
      <c r="C55">
        <f>C54/$T54</f>
        <v>3.43050525440836E-2</v>
      </c>
      <c r="D55">
        <f t="shared" ref="D55:S55" si="2">D54/$T54</f>
        <v>0.53752894377486193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1.219497714183934E-2</v>
      </c>
      <c r="I55">
        <f t="shared" si="2"/>
        <v>0.13922697856676367</v>
      </c>
      <c r="J55">
        <f t="shared" si="2"/>
        <v>6.0654277741494983E-2</v>
      </c>
      <c r="K55">
        <f t="shared" si="2"/>
        <v>0.12592768509172955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3.4435670604999117E-3</v>
      </c>
      <c r="Q55">
        <f t="shared" si="2"/>
        <v>0</v>
      </c>
      <c r="R55">
        <f t="shared" si="2"/>
        <v>0</v>
      </c>
      <c r="S55">
        <f t="shared" si="2"/>
        <v>8.6718518078727075E-2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1.07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0.2</v>
      </c>
      <c r="D11" s="8">
        <f>'Protocole Inventaire'!D11*$B11</f>
        <v>1.8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</v>
      </c>
      <c r="J11" s="8">
        <f>'Protocole Inventaire'!J11*$B11</f>
        <v>1</v>
      </c>
      <c r="K11" s="8">
        <f>'Protocole Inventaire'!K11*$B11</f>
        <v>2.4000000000000004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1.2000000000000002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0.6</v>
      </c>
      <c r="D12" s="8">
        <f>'Protocole Inventaire'!D12*$B12</f>
        <v>2.4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1.5</v>
      </c>
      <c r="J12" s="8">
        <f>'Protocole Inventaire'!J12*$B12</f>
        <v>5.0999999999999996</v>
      </c>
      <c r="K12" s="8">
        <f>'Protocole Inventaire'!K12*$B12</f>
        <v>10.5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0.3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4.5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4.5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</v>
      </c>
      <c r="J13" s="8">
        <f>'Protocole Inventaire'!J13*$B13</f>
        <v>4.5</v>
      </c>
      <c r="K13" s="8">
        <f>'Protocole Inventaire'!K13*$B13</f>
        <v>6.5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0.5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3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5.6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0.7</v>
      </c>
      <c r="I14" s="8">
        <f>'Protocole Inventaire'!I14*$B14</f>
        <v>0.7</v>
      </c>
      <c r="J14" s="8">
        <f>'Protocole Inventaire'!J14*$B14</f>
        <v>3.5</v>
      </c>
      <c r="K14" s="8">
        <f>'Protocole Inventaire'!K14*$B14</f>
        <v>1.4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2.8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3</v>
      </c>
      <c r="D15" s="8">
        <f>'Protocole Inventaire'!D15*$B15</f>
        <v>14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7</v>
      </c>
      <c r="J15" s="8">
        <f>'Protocole Inventaire'!J15*$B15</f>
        <v>0</v>
      </c>
      <c r="K15" s="8">
        <f>'Protocole Inventaire'!K15*$B15</f>
        <v>4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3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9.1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1.3</v>
      </c>
      <c r="I16" s="8">
        <f>'Protocole Inventaire'!I16*$B16</f>
        <v>7.8000000000000007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2.6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1.6</v>
      </c>
      <c r="D17" s="8">
        <f>'Protocole Inventaire'!D17*$B17</f>
        <v>6.4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1.6</v>
      </c>
      <c r="I17" s="8">
        <f>'Protocole Inventaire'!I17*$B17</f>
        <v>1.6</v>
      </c>
      <c r="J17" s="8">
        <f>'Protocole Inventaire'!J17*$B17</f>
        <v>0</v>
      </c>
      <c r="K17" s="8">
        <f>'Protocole Inventaire'!K17*$B17</f>
        <v>1.6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1.6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2</v>
      </c>
      <c r="D18" s="8">
        <f>'Protocole Inventaire'!D18*$B18</f>
        <v>10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8</v>
      </c>
      <c r="J18" s="8">
        <f>'Protocole Inventaire'!J18*$B18</f>
        <v>0</v>
      </c>
      <c r="K18" s="8">
        <f>'Protocole Inventaire'!K18*$B18</f>
        <v>2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4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7.1999999999999993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4.8</v>
      </c>
      <c r="J19" s="8">
        <f>'Protocole Inventaire'!J19*$B19</f>
        <v>0</v>
      </c>
      <c r="K19" s="8">
        <f>'Protocole Inventaire'!K19*$B19</f>
        <v>2.4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2.8</v>
      </c>
      <c r="D20" s="8">
        <f>'Protocole Inventaire'!D20*$B20</f>
        <v>5.6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2.8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6.6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30.4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17.600000000000001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4.4000000000000004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20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17.100000000000001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6.4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7.1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10.199999999999999</v>
      </c>
      <c r="D53">
        <f t="shared" ref="D53:S53" si="0">SUM(D9:D51)</f>
        <v>171.79999999999998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3.6</v>
      </c>
      <c r="I53">
        <f t="shared" si="0"/>
        <v>41.599999999999994</v>
      </c>
      <c r="J53">
        <f t="shared" si="0"/>
        <v>14.1</v>
      </c>
      <c r="K53">
        <f t="shared" si="0"/>
        <v>30.799999999999997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0.8</v>
      </c>
      <c r="Q53">
        <f t="shared" si="0"/>
        <v>0</v>
      </c>
      <c r="R53">
        <f t="shared" si="0"/>
        <v>0</v>
      </c>
      <c r="S53">
        <f t="shared" si="0"/>
        <v>22.700000000000003</v>
      </c>
      <c r="T53">
        <f>SUM(C53:S53)</f>
        <v>295.59999999999997</v>
      </c>
    </row>
    <row r="54" spans="1:20" x14ac:dyDescent="0.25">
      <c r="A54" t="s">
        <v>53</v>
      </c>
      <c r="B54" t="s">
        <v>30</v>
      </c>
      <c r="C54">
        <f>C53/$B$6</f>
        <v>9.5327102803738306</v>
      </c>
      <c r="D54">
        <f t="shared" ref="D54:S54" si="1">D53/$B$6</f>
        <v>160.56074766355138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3.3644859813084111</v>
      </c>
      <c r="I54">
        <f t="shared" si="1"/>
        <v>38.878504672897186</v>
      </c>
      <c r="J54">
        <f t="shared" si="1"/>
        <v>13.177570093457943</v>
      </c>
      <c r="K54">
        <f t="shared" si="1"/>
        <v>28.78504672897196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0.74766355140186913</v>
      </c>
      <c r="Q54">
        <f t="shared" si="1"/>
        <v>0</v>
      </c>
      <c r="R54">
        <f t="shared" si="1"/>
        <v>0</v>
      </c>
      <c r="S54">
        <f t="shared" si="1"/>
        <v>21.21495327102804</v>
      </c>
      <c r="T54">
        <f>SUM(C54:S54)</f>
        <v>276.26168224299062</v>
      </c>
    </row>
    <row r="55" spans="1:20" x14ac:dyDescent="0.25">
      <c r="A55" t="s">
        <v>53</v>
      </c>
      <c r="B55" t="s">
        <v>50</v>
      </c>
      <c r="C55">
        <f>C54/$T54</f>
        <v>3.4506089309878217E-2</v>
      </c>
      <c r="D55">
        <f t="shared" ref="D55:S55" si="2">D54/$T54</f>
        <v>0.58119079837618404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1.2178619756427606E-2</v>
      </c>
      <c r="I55">
        <f t="shared" si="2"/>
        <v>0.14073071718538563</v>
      </c>
      <c r="J55">
        <f t="shared" si="2"/>
        <v>4.7699594046008119E-2</v>
      </c>
      <c r="K55">
        <f t="shared" si="2"/>
        <v>0.10419485791610285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2.7063599458728013E-3</v>
      </c>
      <c r="Q55">
        <f t="shared" si="2"/>
        <v>0</v>
      </c>
      <c r="R55">
        <f t="shared" si="2"/>
        <v>0</v>
      </c>
      <c r="S55">
        <f t="shared" si="2"/>
        <v>7.6792963464140745E-2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2025-01-17T11:11:15Z</dcterms:modified>
</cp:coreProperties>
</file>