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42\Report de données_2025.07.15\"/>
    </mc:Choice>
  </mc:AlternateContent>
  <xr:revisionPtr revIDLastSave="0" documentId="13_ncr:1_{B53B0833-99D5-4B5E-869C-0758D5330704}" xr6:coauthVersionLast="36" xr6:coauthVersionMax="47" xr10:uidLastSave="{00000000-0000-0000-0000-000000000000}"/>
  <bookViews>
    <workbookView xWindow="0" yWindow="0" windowWidth="38670" windowHeight="1194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Q30" i="5"/>
  <c r="D30" i="5"/>
  <c r="R30" i="5"/>
  <c r="F30" i="5"/>
  <c r="G30" i="5"/>
  <c r="L30" i="5"/>
  <c r="M30" i="5"/>
  <c r="N30" i="5"/>
  <c r="P30" i="5"/>
  <c r="E30" i="5"/>
  <c r="S30" i="5"/>
  <c r="O30" i="5"/>
  <c r="H30" i="5"/>
  <c r="I30" i="5"/>
  <c r="J30" i="5"/>
  <c r="K30" i="5"/>
  <c r="H33" i="5"/>
  <c r="K33" i="5"/>
  <c r="D33" i="5"/>
  <c r="I33" i="5"/>
  <c r="S33" i="5"/>
  <c r="J33" i="5"/>
  <c r="L33" i="5"/>
  <c r="E33" i="5"/>
  <c r="M33" i="5"/>
  <c r="N33" i="5"/>
  <c r="O33" i="5"/>
  <c r="P33" i="5"/>
  <c r="C33" i="5"/>
  <c r="Q33" i="5"/>
  <c r="R33" i="5"/>
  <c r="F33" i="5"/>
  <c r="G33" i="5"/>
  <c r="N31" i="5"/>
  <c r="Q31" i="5"/>
  <c r="R31" i="5"/>
  <c r="O31" i="5"/>
  <c r="L31" i="5"/>
  <c r="P31" i="5"/>
  <c r="C31" i="5"/>
  <c r="D31" i="5"/>
  <c r="I31" i="5"/>
  <c r="J31" i="5"/>
  <c r="M31" i="5"/>
  <c r="E31" i="5"/>
  <c r="S31" i="5"/>
  <c r="F31" i="5"/>
  <c r="G31" i="5"/>
  <c r="H31" i="5"/>
  <c r="K31" i="5"/>
  <c r="M32" i="6"/>
  <c r="N32" i="6"/>
  <c r="J32" i="6"/>
  <c r="O32" i="6"/>
  <c r="I32" i="6"/>
  <c r="K32" i="6"/>
  <c r="P32" i="6"/>
  <c r="C32" i="6"/>
  <c r="Q32" i="6"/>
  <c r="D32" i="6"/>
  <c r="R32" i="6"/>
  <c r="E32" i="6"/>
  <c r="S32" i="6"/>
  <c r="F32" i="6"/>
  <c r="G32" i="6"/>
  <c r="H32" i="6"/>
  <c r="L32" i="6"/>
  <c r="K32" i="5"/>
  <c r="N32" i="5"/>
  <c r="F32" i="5"/>
  <c r="L32" i="5"/>
  <c r="O32" i="5"/>
  <c r="S32" i="5"/>
  <c r="M32" i="5"/>
  <c r="I32" i="5"/>
  <c r="E32" i="5"/>
  <c r="P32" i="5"/>
  <c r="C32" i="5"/>
  <c r="Q32" i="5"/>
  <c r="D32" i="5"/>
  <c r="R32" i="5"/>
  <c r="H32" i="5"/>
  <c r="G32" i="5"/>
  <c r="J32" i="5"/>
  <c r="E30" i="6"/>
  <c r="S30" i="6"/>
  <c r="F30" i="6"/>
  <c r="C30" i="6"/>
  <c r="G30" i="6"/>
  <c r="R30" i="6"/>
  <c r="H30" i="6"/>
  <c r="I30" i="6"/>
  <c r="J30" i="6"/>
  <c r="K30" i="6"/>
  <c r="L30" i="6"/>
  <c r="N30" i="6"/>
  <c r="P30" i="6"/>
  <c r="Q30" i="6"/>
  <c r="D30" i="6"/>
  <c r="M30" i="6"/>
  <c r="O30" i="6"/>
  <c r="P31" i="6"/>
  <c r="C31" i="6"/>
  <c r="Q31" i="6"/>
  <c r="O31" i="6"/>
  <c r="D31" i="6"/>
  <c r="R31" i="6"/>
  <c r="K31" i="6"/>
  <c r="M31" i="6"/>
  <c r="E31" i="6"/>
  <c r="S31" i="6"/>
  <c r="F31" i="6"/>
  <c r="G31" i="6"/>
  <c r="H31" i="6"/>
  <c r="I31" i="6"/>
  <c r="J31" i="6"/>
  <c r="L31" i="6"/>
  <c r="N31" i="6"/>
  <c r="E34" i="5"/>
  <c r="S34" i="5"/>
  <c r="F34" i="5"/>
  <c r="I34" i="5"/>
  <c r="N34" i="5"/>
  <c r="P34" i="5"/>
  <c r="C34" i="5"/>
  <c r="G34" i="5"/>
  <c r="H34" i="5"/>
  <c r="L34" i="5"/>
  <c r="D34" i="5"/>
  <c r="Q34" i="5"/>
  <c r="R34" i="5"/>
  <c r="J34" i="5"/>
  <c r="K34" i="5"/>
  <c r="O34" i="5"/>
  <c r="M34" i="5"/>
  <c r="J33" i="6"/>
  <c r="K33" i="6"/>
  <c r="F33" i="6"/>
  <c r="L33" i="6"/>
  <c r="M33" i="6"/>
  <c r="N33" i="6"/>
  <c r="O33" i="6"/>
  <c r="P33" i="6"/>
  <c r="C33" i="6"/>
  <c r="Q33" i="6"/>
  <c r="D33" i="6"/>
  <c r="R33" i="6"/>
  <c r="E33" i="6"/>
  <c r="S33" i="6"/>
  <c r="H33" i="6"/>
  <c r="G33" i="6"/>
  <c r="I33" i="6"/>
  <c r="G34" i="6"/>
  <c r="H34" i="6"/>
  <c r="R34" i="6"/>
  <c r="F34" i="6"/>
  <c r="I34" i="6"/>
  <c r="C34" i="6"/>
  <c r="E34" i="6"/>
  <c r="J34" i="6"/>
  <c r="K34" i="6"/>
  <c r="L34" i="6"/>
  <c r="M34" i="6"/>
  <c r="N34" i="6"/>
  <c r="O34" i="6"/>
  <c r="P34" i="6"/>
  <c r="Q34" i="6"/>
  <c r="D34" i="6"/>
  <c r="S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<sst xmlns="http://schemas.openxmlformats.org/spreadsheetml/2006/main" count="155" uniqueCount="56">
  <si>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</si>
  <si>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</si>
  <si>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</si>
  <si>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</si>
  <si>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</si>
  <si>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</si>
  <si>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</si>
  <si>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</si>
  <si>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</si>
  <si>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</si>
  <si>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</si>
  <si>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</si>
  <si>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</si>
  <si>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</si>
  <si>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</si>
  <si>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</si>
  <si>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</si>
  <si>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</si>
  <si>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</si>
  <si>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</si>
  <si>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</si>
  <si>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</si>
  <si>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</si>
  <si>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</si>
  <si>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</si>
  <si>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</si>
  <si>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</si>
  <si>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</si>
  <si>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</si>
  <si>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</si>
  <si>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</si>
  <si>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</si>
  <si>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</si>
  <si>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</si>
  <si>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</si>
  <si>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</si>
  <si>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</si>
  <si>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</si>
  <si>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</si>
  <si>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</si>
  <si>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</si>
  <si>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</si>
  <si>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</si>
  <si>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</si>
  <si>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</si>
  <si>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</si>
  <si>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</si>
  <si>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</si>
  <si>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</si>
  <si>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</si>
  <si>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</si>
  <si>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</si>
  <si>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</si>
  <si>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</si>
  <si>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VD42 - Bois Dévin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</si>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</sst>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F25" sqref="F2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45848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0.97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8</v>
      </c>
      <c r="D9" s="7">
        <v>1</v>
      </c>
      <c r="E9" s="7">
        <v>0</v>
      </c>
      <c r="F9" s="7">
        <v>0</v>
      </c>
      <c r="G9" s="7">
        <v>0</v>
      </c>
      <c r="H9" s="7">
        <v>9</v>
      </c>
      <c r="I9" s="7">
        <v>11</v>
      </c>
      <c r="J9" s="7">
        <v>6</v>
      </c>
      <c r="K9" s="7">
        <v>1</v>
      </c>
      <c r="L9" s="7">
        <v>0</v>
      </c>
      <c r="M9" s="7">
        <v>0</v>
      </c>
      <c r="N9" s="7">
        <v>0</v>
      </c>
      <c r="O9" s="7">
        <v>10</v>
      </c>
      <c r="P9" s="7">
        <v>0</v>
      </c>
      <c r="Q9" s="7">
        <v>0</v>
      </c>
      <c r="R9" s="7">
        <v>0</v>
      </c>
      <c r="S9" s="7">
        <v>1</v>
      </c>
    </row>
    <row r="10" spans="1:19" x14ac:dyDescent="0.25">
      <c r="A10" s="8">
        <v>14</v>
      </c>
      <c r="B10" s="8">
        <v>0.12</v>
      </c>
      <c r="C10" s="8">
        <v>10</v>
      </c>
      <c r="D10" s="8">
        <v>3</v>
      </c>
      <c r="E10" s="8">
        <v>0</v>
      </c>
      <c r="F10" s="8">
        <v>0</v>
      </c>
      <c r="G10" s="8">
        <v>0</v>
      </c>
      <c r="H10" s="8">
        <v>4</v>
      </c>
      <c r="I10" s="8">
        <v>8</v>
      </c>
      <c r="J10" s="8">
        <v>0</v>
      </c>
      <c r="K10" s="8">
        <v>1</v>
      </c>
      <c r="L10" s="8">
        <v>0</v>
      </c>
      <c r="M10" s="8">
        <v>0</v>
      </c>
      <c r="N10" s="8">
        <v>0</v>
      </c>
      <c r="O10" s="8">
        <v>3</v>
      </c>
      <c r="P10" s="8">
        <v>0</v>
      </c>
      <c r="Q10" s="8">
        <v>0</v>
      </c>
      <c r="R10" s="8">
        <v>0</v>
      </c>
      <c r="S10" s="8">
        <v>1</v>
      </c>
    </row>
    <row r="11" spans="1:19" x14ac:dyDescent="0.25">
      <c r="A11" s="8">
        <v>18</v>
      </c>
      <c r="B11" s="8">
        <v>0.18</v>
      </c>
      <c r="C11" s="8">
        <v>7</v>
      </c>
      <c r="D11" s="8">
        <v>3</v>
      </c>
      <c r="E11" s="8">
        <v>0</v>
      </c>
      <c r="F11" s="8">
        <v>0</v>
      </c>
      <c r="G11" s="8">
        <v>0</v>
      </c>
      <c r="H11" s="8">
        <v>12</v>
      </c>
      <c r="I11" s="8">
        <v>4</v>
      </c>
      <c r="J11" s="8">
        <v>0</v>
      </c>
      <c r="K11" s="8">
        <v>1</v>
      </c>
      <c r="L11" s="8">
        <v>0</v>
      </c>
      <c r="M11" s="8">
        <v>0</v>
      </c>
      <c r="N11" s="8">
        <v>0</v>
      </c>
      <c r="O11" s="8">
        <v>1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5</v>
      </c>
      <c r="D12" s="8">
        <v>3</v>
      </c>
      <c r="E12" s="8">
        <v>0</v>
      </c>
      <c r="F12" s="8">
        <v>0</v>
      </c>
      <c r="G12" s="8">
        <v>0</v>
      </c>
      <c r="H12" s="8">
        <v>5</v>
      </c>
      <c r="I12" s="8">
        <v>3</v>
      </c>
      <c r="J12" s="8">
        <v>4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6</v>
      </c>
      <c r="D13" s="8">
        <v>2</v>
      </c>
      <c r="E13" s="8">
        <v>0</v>
      </c>
      <c r="F13" s="8">
        <v>0</v>
      </c>
      <c r="G13" s="8">
        <v>0</v>
      </c>
      <c r="H13" s="8">
        <v>11</v>
      </c>
      <c r="I13" s="8">
        <v>7</v>
      </c>
      <c r="J13" s="8">
        <v>0</v>
      </c>
      <c r="K13" s="8">
        <v>1</v>
      </c>
      <c r="L13" s="8">
        <v>1</v>
      </c>
      <c r="M13" s="8">
        <v>0</v>
      </c>
      <c r="N13" s="8">
        <v>0</v>
      </c>
      <c r="O13" s="8">
        <v>1</v>
      </c>
      <c r="P13" s="8">
        <v>0</v>
      </c>
      <c r="Q13" s="8">
        <v>0</v>
      </c>
      <c r="R13" s="8">
        <v>0</v>
      </c>
      <c r="S13" s="8">
        <v>1</v>
      </c>
    </row>
    <row r="14" spans="1:19" x14ac:dyDescent="0.25">
      <c r="A14" s="8">
        <v>30</v>
      </c>
      <c r="B14" s="8">
        <v>0.67</v>
      </c>
      <c r="C14" s="8">
        <v>4</v>
      </c>
      <c r="D14" s="8">
        <v>0</v>
      </c>
      <c r="E14" s="8">
        <v>0</v>
      </c>
      <c r="F14" s="8">
        <v>0</v>
      </c>
      <c r="G14" s="8">
        <v>0</v>
      </c>
      <c r="H14" s="8">
        <v>3</v>
      </c>
      <c r="I14" s="8">
        <v>2</v>
      </c>
      <c r="J14" s="8">
        <v>0</v>
      </c>
      <c r="K14" s="8">
        <v>1</v>
      </c>
      <c r="L14" s="8">
        <v>0</v>
      </c>
      <c r="M14" s="8">
        <v>0</v>
      </c>
      <c r="N14" s="8">
        <v>1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6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2</v>
      </c>
      <c r="J15" s="8">
        <v>1</v>
      </c>
      <c r="K15" s="8">
        <v>0</v>
      </c>
      <c r="L15" s="8">
        <v>0</v>
      </c>
      <c r="M15" s="8">
        <v>0</v>
      </c>
      <c r="N15" s="8">
        <v>0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1</v>
      </c>
      <c r="D16" s="8">
        <v>1</v>
      </c>
      <c r="E16" s="8">
        <v>0</v>
      </c>
      <c r="F16" s="8">
        <v>0</v>
      </c>
      <c r="G16" s="8">
        <v>0</v>
      </c>
      <c r="H16" s="8">
        <v>3</v>
      </c>
      <c r="I16" s="8">
        <v>4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2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7</v>
      </c>
      <c r="D17" s="8">
        <v>1</v>
      </c>
      <c r="E17" s="8">
        <v>0</v>
      </c>
      <c r="F17" s="8">
        <v>0</v>
      </c>
      <c r="G17" s="8">
        <v>0</v>
      </c>
      <c r="H17" s="8">
        <v>2</v>
      </c>
      <c r="I17" s="8">
        <v>4</v>
      </c>
      <c r="J17" s="8">
        <v>0</v>
      </c>
      <c r="K17" s="8">
        <v>2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3</v>
      </c>
      <c r="D18" s="8">
        <v>2</v>
      </c>
      <c r="E18" s="8">
        <v>2</v>
      </c>
      <c r="F18" s="8">
        <v>0</v>
      </c>
      <c r="G18" s="8">
        <v>0</v>
      </c>
      <c r="H18" s="8">
        <v>0</v>
      </c>
      <c r="I18" s="8">
        <v>3</v>
      </c>
      <c r="J18" s="8">
        <v>0</v>
      </c>
      <c r="K18" s="8">
        <v>1</v>
      </c>
      <c r="L18" s="8">
        <v>0</v>
      </c>
      <c r="M18" s="8">
        <v>0</v>
      </c>
      <c r="N18" s="8">
        <v>1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2</v>
      </c>
      <c r="D19" s="8">
        <v>4</v>
      </c>
      <c r="E19" s="8">
        <v>0</v>
      </c>
      <c r="F19" s="8">
        <v>0</v>
      </c>
      <c r="G19" s="8">
        <v>0</v>
      </c>
      <c r="H19" s="8">
        <v>0</v>
      </c>
      <c r="I19" s="8">
        <v>4</v>
      </c>
      <c r="J19" s="8">
        <v>0</v>
      </c>
      <c r="K19" s="8">
        <v>4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2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9</v>
      </c>
      <c r="D21" s="8">
        <v>2</v>
      </c>
      <c r="E21" s="8">
        <v>0</v>
      </c>
      <c r="F21" s="8">
        <v>0</v>
      </c>
      <c r="G21" s="8">
        <v>0</v>
      </c>
      <c r="H21" s="8">
        <v>0</v>
      </c>
      <c r="I21" s="8">
        <v>2</v>
      </c>
      <c r="J21" s="8">
        <v>0</v>
      </c>
      <c r="K21" s="8">
        <v>2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3</v>
      </c>
      <c r="E22" s="8">
        <v>1</v>
      </c>
      <c r="F22" s="8">
        <v>0</v>
      </c>
      <c r="G22" s="8">
        <v>0</v>
      </c>
      <c r="H22" s="8">
        <v>1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1</v>
      </c>
      <c r="D23" s="8">
        <v>1</v>
      </c>
      <c r="E23" s="8">
        <v>2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2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1</v>
      </c>
      <c r="E26" s="8">
        <v>1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1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71</v>
      </c>
      <c r="D54" s="12">
        <f t="shared" ref="D54:S54" si="0">SUM(D9:D51)</f>
        <v>30</v>
      </c>
      <c r="E54" s="12">
        <f t="shared" si="0"/>
        <v>10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50</v>
      </c>
      <c r="I54" s="12">
        <f t="shared" si="0"/>
        <v>54</v>
      </c>
      <c r="J54" s="12">
        <f t="shared" si="0"/>
        <v>11</v>
      </c>
      <c r="K54" s="12">
        <f t="shared" si="0"/>
        <v>17</v>
      </c>
      <c r="L54" s="12">
        <f t="shared" si="0"/>
        <v>1</v>
      </c>
      <c r="M54" s="12">
        <f t="shared" si="0"/>
        <v>0</v>
      </c>
      <c r="N54" s="12">
        <f t="shared" si="0"/>
        <v>2</v>
      </c>
      <c r="O54" s="12">
        <f t="shared" si="0"/>
        <v>18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3</v>
      </c>
      <c r="T54" s="13">
        <f>SUM(C54:S54)</f>
        <v>267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73.2</v>
      </c>
      <c r="D55" s="20">
        <f t="shared" ref="D55:S55" si="3">ROUND(D54/$B$6, 1)</f>
        <v>30.9</v>
      </c>
      <c r="E55" s="20">
        <f t="shared" si="3"/>
        <v>10.3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51.5</v>
      </c>
      <c r="I55" s="20">
        <f t="shared" si="3"/>
        <v>55.7</v>
      </c>
      <c r="J55" s="20">
        <f t="shared" si="3"/>
        <v>11.3</v>
      </c>
      <c r="K55" s="20">
        <f t="shared" si="3"/>
        <v>17.5</v>
      </c>
      <c r="L55" s="20">
        <f t="shared" si="3"/>
        <v>1</v>
      </c>
      <c r="M55" s="20">
        <f t="shared" si="3"/>
        <v>0</v>
      </c>
      <c r="N55" s="20">
        <f t="shared" si="3"/>
        <v>2.1</v>
      </c>
      <c r="O55" s="20">
        <f t="shared" si="3"/>
        <v>18.600000000000001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3.1</v>
      </c>
      <c r="T55" s="21">
        <f>ROUND(SUM(C55:S55),0)</f>
        <v>275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6.88</v>
      </c>
      <c r="D56" s="22">
        <f>ROUND('Calcul surface terriere'!D53, 2)</f>
        <v>4.82</v>
      </c>
      <c r="E56" s="22">
        <f>ROUND('Calcul surface terriere'!E53, 2)</f>
        <v>3.62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2.34</v>
      </c>
      <c r="I56" s="22">
        <f>ROUND('Calcul surface terriere'!I53, 2)</f>
        <v>3.94</v>
      </c>
      <c r="J56" s="22">
        <f>ROUND('Calcul surface terriere'!J53, 2)</f>
        <v>0.28999999999999998</v>
      </c>
      <c r="K56" s="22">
        <f>ROUND('Calcul surface terriere'!K53, 2)</f>
        <v>2.77</v>
      </c>
      <c r="L56" s="22">
        <f>ROUND('Calcul surface terriere'!L53, 2)</f>
        <v>0.05</v>
      </c>
      <c r="M56" s="22">
        <f>ROUND('Calcul surface terriere'!M53, 2)</f>
        <v>0</v>
      </c>
      <c r="N56" s="22">
        <f>ROUND('Calcul surface terriere'!N53, 2)</f>
        <v>0.24</v>
      </c>
      <c r="O56" s="22">
        <f>ROUND('Calcul surface terriere'!O53, 2)</f>
        <v>0.52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0.08</v>
      </c>
      <c r="T56" s="23">
        <f>ROUND('Calcul surface terriere'!T53,1)</f>
        <v>25.6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7.1</v>
      </c>
      <c r="D57" s="22">
        <f>ROUND('Calcul surface terriere'!D54, 2)</f>
        <v>4.97</v>
      </c>
      <c r="E57" s="22">
        <f>ROUND('Calcul surface terriere'!E54, 2)</f>
        <v>3.73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2.42</v>
      </c>
      <c r="I57" s="22">
        <f>ROUND('Calcul surface terriere'!I54, 2)</f>
        <v>4.0599999999999996</v>
      </c>
      <c r="J57" s="22">
        <f>ROUND('Calcul surface terriere'!J54, 2)</f>
        <v>0.3</v>
      </c>
      <c r="K57" s="22">
        <f>ROUND('Calcul surface terriere'!K54, 2)</f>
        <v>2.86</v>
      </c>
      <c r="L57" s="22">
        <f>ROUND('Calcul surface terriere'!L54, 2)</f>
        <v>0.05</v>
      </c>
      <c r="M57" s="22">
        <f>ROUND('Calcul surface terriere'!M54, 2)</f>
        <v>0</v>
      </c>
      <c r="N57" s="22">
        <f>ROUND('Calcul surface terriere'!N54, 2)</f>
        <v>0.24</v>
      </c>
      <c r="O57" s="22">
        <f>ROUND('Calcul surface terriere'!O54, 2)</f>
        <v>0.54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0.08</v>
      </c>
      <c r="T57" s="23">
        <f>ROUND('Calcul surface terriere'!T54, 1)</f>
        <v>26.4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27</v>
      </c>
      <c r="D58" s="24">
        <f>ROUND(100 * 'Calcul surface terriere'!D55,0)</f>
        <v>19</v>
      </c>
      <c r="E58" s="24">
        <f>ROUND(100 * 'Calcul surface terriere'!E55,0)</f>
        <v>14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9</v>
      </c>
      <c r="I58" s="24">
        <f>ROUND(100 * 'Calcul surface terriere'!I55,0)</f>
        <v>15</v>
      </c>
      <c r="J58" s="24">
        <f>ROUND(100 * 'Calcul surface terriere'!J55,0)</f>
        <v>1</v>
      </c>
      <c r="K58" s="24">
        <f>ROUND(100 * 'Calcul surface terriere'!K55,0)</f>
        <v>11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1</v>
      </c>
      <c r="O58" s="24">
        <f>ROUND(100 * 'Calcul surface terriere'!O55,0)</f>
        <v>2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77.5</v>
      </c>
      <c r="D59" s="26">
        <f>ROUND('Calcul volume sur pied'!D53, 1)</f>
        <v>58.2</v>
      </c>
      <c r="E59" s="26">
        <f>ROUND('Calcul volume sur pied'!E53, 1)</f>
        <v>46.9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22.4</v>
      </c>
      <c r="I59" s="26">
        <f>ROUND('Calcul volume sur pied'!I53, 1)</f>
        <v>42.6</v>
      </c>
      <c r="J59" s="26">
        <f>ROUND('Calcul volume sur pied'!J53, 1)</f>
        <v>2.6</v>
      </c>
      <c r="K59" s="26">
        <f>ROUND('Calcul volume sur pied'!K53, 1)</f>
        <v>33.200000000000003</v>
      </c>
      <c r="L59" s="26">
        <f>ROUND('Calcul volume sur pied'!L53, 1)</f>
        <v>0.5</v>
      </c>
      <c r="M59" s="26">
        <f>ROUND('Calcul volume sur pied'!M53, 1)</f>
        <v>0</v>
      </c>
      <c r="N59" s="26">
        <f>ROUND('Calcul volume sur pied'!N53, 1)</f>
        <v>2.6</v>
      </c>
      <c r="O59" s="26">
        <f>ROUND('Calcul volume sur pied'!O53, 1)</f>
        <v>5.0999999999999996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0.7</v>
      </c>
      <c r="T59" s="27">
        <f>ROUND('Calcul volume sur pied'!T53, 0)</f>
        <v>292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79.900000000000006</v>
      </c>
      <c r="D60" s="26">
        <f>ROUND('Calcul volume sur pied'!D54, 1)</f>
        <v>60</v>
      </c>
      <c r="E60" s="26">
        <f>ROUND('Calcul volume sur pied'!E54, 1)</f>
        <v>48.3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23.1</v>
      </c>
      <c r="I60" s="26">
        <f>ROUND('Calcul volume sur pied'!I54, 1)</f>
        <v>44</v>
      </c>
      <c r="J60" s="26">
        <f>ROUND('Calcul volume sur pied'!J54, 1)</f>
        <v>2.6</v>
      </c>
      <c r="K60" s="26">
        <f>ROUND('Calcul volume sur pied'!K54, 1)</f>
        <v>34.200000000000003</v>
      </c>
      <c r="L60" s="26">
        <f>ROUND('Calcul volume sur pied'!L54, 1)</f>
        <v>0.5</v>
      </c>
      <c r="M60" s="26">
        <f>ROUND('Calcul volume sur pied'!M54, 1)</f>
        <v>0</v>
      </c>
      <c r="N60" s="26">
        <f>ROUND('Calcul volume sur pied'!N54, 1)</f>
        <v>2.7</v>
      </c>
      <c r="O60" s="26">
        <f>ROUND('Calcul volume sur pied'!O54, 1)</f>
        <v>5.3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0.7</v>
      </c>
      <c r="T60" s="27">
        <f>ROUND('Calcul volume sur pied'!T54, 0)</f>
        <v>301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27</v>
      </c>
      <c r="D61" s="24">
        <f>ROUND(100 * 'Calcul volume sur pied'!D55, 0)</f>
        <v>20</v>
      </c>
      <c r="E61" s="24">
        <f>ROUND(100 * 'Calcul volume sur pied'!E55, 0)</f>
        <v>16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8</v>
      </c>
      <c r="I61" s="24">
        <f>ROUND(100 * 'Calcul volume sur pied'!I55, 0)</f>
        <v>15</v>
      </c>
      <c r="J61" s="24">
        <f>ROUND(100 * 'Calcul volume sur pied'!J55, 0)</f>
        <v>1</v>
      </c>
      <c r="K61" s="24">
        <f>ROUND(100 * 'Calcul volume sur pied'!K55, 0)</f>
        <v>11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1</v>
      </c>
      <c r="O61" s="24">
        <f>ROUND(100 * 'Calcul volume sur pied'!O55, 0)</f>
        <v>2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8.247422680412372</v>
      </c>
      <c r="D9" s="7">
        <f>'Protocole Inventaire'!D9/$B$6</f>
        <v>1.0309278350515465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9.2783505154639183</v>
      </c>
      <c r="I9" s="7">
        <f>'Protocole Inventaire'!I9/$B$6</f>
        <v>11.340206185567011</v>
      </c>
      <c r="J9" s="7">
        <f>'Protocole Inventaire'!J9/$B$6</f>
        <v>6.1855670103092786</v>
      </c>
      <c r="K9" s="7">
        <f>'Protocole Inventaire'!K9/$B$6</f>
        <v>1.0309278350515465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10.309278350515465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1.0309278350515465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10.309278350515465</v>
      </c>
      <c r="D10" s="8">
        <f>'Protocole Inventaire'!D10/$B$6</f>
        <v>3.0927835051546393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4.123711340206186</v>
      </c>
      <c r="I10" s="8">
        <f>'Protocole Inventaire'!I10/$B$6</f>
        <v>8.247422680412372</v>
      </c>
      <c r="J10" s="8">
        <f>'Protocole Inventaire'!J10/$B$6</f>
        <v>0</v>
      </c>
      <c r="K10" s="8">
        <f>'Protocole Inventaire'!K10/$B$6</f>
        <v>1.0309278350515465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3.0927835051546393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1.0309278350515465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7.2164948453608249</v>
      </c>
      <c r="D11" s="8">
        <f>'Protocole Inventaire'!D11/$B$6</f>
        <v>3.0927835051546393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12.371134020618557</v>
      </c>
      <c r="I11" s="8">
        <f>'Protocole Inventaire'!I11/$B$6</f>
        <v>4.123711340206186</v>
      </c>
      <c r="J11" s="8">
        <f>'Protocole Inventaire'!J11/$B$6</f>
        <v>0</v>
      </c>
      <c r="K11" s="8">
        <f>'Protocole Inventaire'!K11/$B$6</f>
        <v>1.0309278350515465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1.0309278350515465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5.1546391752577323</v>
      </c>
      <c r="D12" s="8">
        <f>'Protocole Inventaire'!D12/$B$6</f>
        <v>3.0927835051546393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5.1546391752577323</v>
      </c>
      <c r="I12" s="8">
        <f>'Protocole Inventaire'!I12/$B$6</f>
        <v>3.0927835051546393</v>
      </c>
      <c r="J12" s="8">
        <f>'Protocole Inventaire'!J12/$B$6</f>
        <v>4.123711340206186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6.1855670103092786</v>
      </c>
      <c r="D13" s="8">
        <f>'Protocole Inventaire'!D13/$B$6</f>
        <v>2.061855670103093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11.340206185567011</v>
      </c>
      <c r="I13" s="8">
        <f>'Protocole Inventaire'!I13/$B$6</f>
        <v>7.2164948453608249</v>
      </c>
      <c r="J13" s="8">
        <f>'Protocole Inventaire'!J13/$B$6</f>
        <v>0</v>
      </c>
      <c r="K13" s="8">
        <f>'Protocole Inventaire'!K13/$B$6</f>
        <v>1.0309278350515465</v>
      </c>
      <c r="L13" s="8">
        <f>'Protocole Inventaire'!L13/$B$6</f>
        <v>1.0309278350515465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1.0309278350515465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1.0309278350515465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4.123711340206186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3.0927835051546393</v>
      </c>
      <c r="I14" s="8">
        <f>'Protocole Inventaire'!I14/$B$6</f>
        <v>2.061855670103093</v>
      </c>
      <c r="J14" s="8">
        <f>'Protocole Inventaire'!J14/$B$6</f>
        <v>0</v>
      </c>
      <c r="K14" s="8">
        <f>'Protocole Inventaire'!K14/$B$6</f>
        <v>1.0309278350515465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1.0309278350515465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6.1855670103092786</v>
      </c>
      <c r="D15" s="8">
        <f>'Protocole Inventaire'!D15/$B$6</f>
        <v>1.0309278350515465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2.061855670103093</v>
      </c>
      <c r="J15" s="8">
        <f>'Protocole Inventaire'!J15/$B$6</f>
        <v>1.0309278350515465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1.0309278350515465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1.0309278350515465</v>
      </c>
      <c r="D16" s="8">
        <f>'Protocole Inventaire'!D16/$B$6</f>
        <v>1.0309278350515465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3.0927835051546393</v>
      </c>
      <c r="I16" s="8">
        <f>'Protocole Inventaire'!I16/$B$6</f>
        <v>4.123711340206186</v>
      </c>
      <c r="J16" s="8">
        <f>'Protocole Inventaire'!J16/$B$6</f>
        <v>0</v>
      </c>
      <c r="K16" s="8">
        <f>'Protocole Inventaire'!K16/$B$6</f>
        <v>1.0309278350515465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2.061855670103093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7.2164948453608249</v>
      </c>
      <c r="D17" s="8">
        <f>'Protocole Inventaire'!D17/$B$6</f>
        <v>1.0309278350515465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2.061855670103093</v>
      </c>
      <c r="I17" s="8">
        <f>'Protocole Inventaire'!I17/$B$6</f>
        <v>4.123711340206186</v>
      </c>
      <c r="J17" s="8">
        <f>'Protocole Inventaire'!J17/$B$6</f>
        <v>0</v>
      </c>
      <c r="K17" s="8">
        <f>'Protocole Inventaire'!K17/$B$6</f>
        <v>2.061855670103093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3.0927835051546393</v>
      </c>
      <c r="D18" s="8">
        <f>'Protocole Inventaire'!D18/$B$6</f>
        <v>2.061855670103093</v>
      </c>
      <c r="E18" s="8">
        <f>'Protocole Inventaire'!E18/$B$6</f>
        <v>2.061855670103093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3.0927835051546393</v>
      </c>
      <c r="J18" s="8">
        <f>'Protocole Inventaire'!J18/$B$6</f>
        <v>0</v>
      </c>
      <c r="K18" s="8">
        <f>'Protocole Inventaire'!K18/$B$6</f>
        <v>1.0309278350515465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1.0309278350515465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2.061855670103093</v>
      </c>
      <c r="D19" s="8">
        <f>'Protocole Inventaire'!D19/$B$6</f>
        <v>4.123711340206186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4.123711340206186</v>
      </c>
      <c r="J19" s="8">
        <f>'Protocole Inventaire'!J19/$B$6</f>
        <v>0</v>
      </c>
      <c r="K19" s="8">
        <f>'Protocole Inventaire'!K19/$B$6</f>
        <v>4.123711340206186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2.061855670103093</v>
      </c>
      <c r="D20" s="8">
        <f>'Protocole Inventaire'!D20/$B$6</f>
        <v>1.0309278350515465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9.2783505154639183</v>
      </c>
      <c r="D21" s="8">
        <f>'Protocole Inventaire'!D21/$B$6</f>
        <v>2.061855670103093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2.061855670103093</v>
      </c>
      <c r="J21" s="8">
        <f>'Protocole Inventaire'!J21/$B$6</f>
        <v>0</v>
      </c>
      <c r="K21" s="8">
        <f>'Protocole Inventaire'!K21/$B$6</f>
        <v>2.061855670103093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3.0927835051546393</v>
      </c>
      <c r="E22" s="8">
        <f>'Protocole Inventaire'!E22/$B$6</f>
        <v>1.0309278350515465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1.0309278350515465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1.0309278350515465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1.0309278350515465</v>
      </c>
      <c r="D23" s="8">
        <f>'Protocole Inventaire'!D23/$B$6</f>
        <v>1.0309278350515465</v>
      </c>
      <c r="E23" s="8">
        <f>'Protocole Inventaire'!E23/$B$6</f>
        <v>2.061855670103093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1.0309278350515465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2.061855670103093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1.0309278350515465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1.0309278350515465</v>
      </c>
      <c r="E26" s="8">
        <f>'Protocole Inventaire'!E26/$B$6</f>
        <v>1.0309278350515465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1.0309278350515465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1.0309278350515465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6.2831853071795868E-2</v>
      </c>
      <c r="D9" s="7">
        <f>'Protocole Inventaire'!D9*($A9/200)^2*PI()</f>
        <v>7.8539816339744835E-3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7.0685834705770362E-2</v>
      </c>
      <c r="I9" s="7">
        <f>'Protocole Inventaire'!I9*($A9/200)^2*PI()</f>
        <v>8.6393797973719322E-2</v>
      </c>
      <c r="J9" s="7">
        <f>'Protocole Inventaire'!J9*($A9/200)^2*PI()</f>
        <v>4.7123889803846908E-2</v>
      </c>
      <c r="K9" s="7">
        <f>'Protocole Inventaire'!K9*($A9/200)^2*PI()</f>
        <v>7.8539816339744835E-3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7.8539816339744842E-2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7.8539816339744835E-3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0.15393804002589989</v>
      </c>
      <c r="D10" s="8">
        <f>'Protocole Inventaire'!D10*($A10/200)^2*PI()</f>
        <v>4.6181412007769963E-2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6.1575216010359951E-2</v>
      </c>
      <c r="I10" s="8">
        <f>'Protocole Inventaire'!I10*($A10/200)^2*PI()</f>
        <v>0.1231504320207199</v>
      </c>
      <c r="J10" s="8">
        <f>'Protocole Inventaire'!J10*($A10/200)^2*PI()</f>
        <v>0</v>
      </c>
      <c r="K10" s="8">
        <f>'Protocole Inventaire'!K10*($A10/200)^2*PI()</f>
        <v>1.5393804002589988E-2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4.6181412007769963E-2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1.5393804002589988E-2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0.17812830345854128</v>
      </c>
      <c r="D11" s="8">
        <f>'Protocole Inventaire'!D11*($A11/200)^2*PI()</f>
        <v>7.6340701482231973E-2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0.30536280592892789</v>
      </c>
      <c r="I11" s="8">
        <f>'Protocole Inventaire'!I11*($A11/200)^2*PI()</f>
        <v>0.10178760197630929</v>
      </c>
      <c r="J11" s="8">
        <f>'Protocole Inventaire'!J11*($A11/200)^2*PI()</f>
        <v>0</v>
      </c>
      <c r="K11" s="8">
        <f>'Protocole Inventaire'!K11*($A11/200)^2*PI()</f>
        <v>2.5446900494077322E-2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2.5446900494077322E-2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0.19006635554218249</v>
      </c>
      <c r="D12" s="8">
        <f>'Protocole Inventaire'!D12*($A12/200)^2*PI()</f>
        <v>0.11403981332530949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0.19006635554218249</v>
      </c>
      <c r="I12" s="8">
        <f>'Protocole Inventaire'!I12*($A12/200)^2*PI()</f>
        <v>0.11403981332530949</v>
      </c>
      <c r="J12" s="8">
        <f>'Protocole Inventaire'!J12*($A12/200)^2*PI()</f>
        <v>0.15205308443374599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0.10618583169133503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0.58402207430234254</v>
      </c>
      <c r="I13" s="8">
        <f>'Protocole Inventaire'!I13*($A13/200)^2*PI()</f>
        <v>0.3716504109196726</v>
      </c>
      <c r="J13" s="8">
        <f>'Protocole Inventaire'!J13*($A13/200)^2*PI()</f>
        <v>0</v>
      </c>
      <c r="K13" s="8">
        <f>'Protocole Inventaire'!K13*($A13/200)^2*PI()</f>
        <v>5.3092915845667513E-2</v>
      </c>
      <c r="L13" s="8">
        <f>'Protocole Inventaire'!L13*($A13/200)^2*PI()</f>
        <v>5.3092915845667513E-2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0.28274333882308139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0.21205750411731106</v>
      </c>
      <c r="I14" s="8">
        <f>'Protocole Inventaire'!I14*($A14/200)^2*PI()</f>
        <v>0.1413716694115407</v>
      </c>
      <c r="J14" s="8">
        <f>'Protocole Inventaire'!J14*($A14/200)^2*PI()</f>
        <v>0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7.0685834705770348E-2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0.54475216613247024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0.18158405537749009</v>
      </c>
      <c r="J15" s="8">
        <f>'Protocole Inventaire'!J15*($A15/200)^2*PI()</f>
        <v>9.0792027688745044E-2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9.0792027688745044E-2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0.34023448438377463</v>
      </c>
      <c r="I16" s="8">
        <f>'Protocole Inventaire'!I16*($A16/200)^2*PI()</f>
        <v>0.45364597917836613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0.22682298958918307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0.96980965216316906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0.27708847204661974</v>
      </c>
      <c r="I17" s="8">
        <f>'Protocole Inventaire'!I17*($A17/200)^2*PI()</f>
        <v>0.55417694409323948</v>
      </c>
      <c r="J17" s="8">
        <f>'Protocole Inventaire'!J17*($A17/200)^2*PI()</f>
        <v>0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0.4985707541247002</v>
      </c>
      <c r="D18" s="8">
        <f>'Protocole Inventaire'!D18*($A18/200)^2*PI()</f>
        <v>0.33238050274980013</v>
      </c>
      <c r="E18" s="8">
        <f>'Protocole Inventaire'!E18*($A18/200)^2*PI()</f>
        <v>0.33238050274980013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0.4985707541247002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0.16619025137490007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0.78539816339744828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0.78539816339744828</v>
      </c>
      <c r="J19" s="8">
        <f>'Protocole Inventaire'!J19*($A19/200)^2*PI()</f>
        <v>0</v>
      </c>
      <c r="K19" s="8">
        <f>'Protocole Inventaire'!K19*($A19/200)^2*PI()</f>
        <v>0.78539816339744828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0.45804420889339187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2.3778714795021143</v>
      </c>
      <c r="D21" s="8">
        <f>'Protocole Inventaire'!D21*($A21/200)^2*PI()</f>
        <v>0.52841588433380315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0.52841588433380315</v>
      </c>
      <c r="J21" s="8">
        <f>'Protocole Inventaire'!J21*($A21/200)^2*PI()</f>
        <v>0</v>
      </c>
      <c r="K21" s="8">
        <f>'Protocole Inventaire'!K21*($A21/200)^2*PI()</f>
        <v>0.52841588433380315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0.90572116202993735</v>
      </c>
      <c r="E22" s="8">
        <f>'Protocole Inventaire'!E22*($A22/200)^2*PI()</f>
        <v>0.30190705400997914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0.30190705400997914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0.30190705400997914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0.34211943997592853</v>
      </c>
      <c r="E23" s="8">
        <f>'Protocole Inventaire'!E23*($A23/200)^2*PI()</f>
        <v>0.68423887995185706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0.38484510006474959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0.8601680685528853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0.43008403427644265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0.4778362426110076</v>
      </c>
      <c r="E26" s="8">
        <f>'Protocole Inventaire'!E26*($A26/200)^2*PI()</f>
        <v>0.4778362426110076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0.58088048164875272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6.8835436632805962</v>
      </c>
      <c r="D53">
        <f t="shared" ref="D53:S53" si="0">SUM(D9:D51)</f>
        <v>4.8223447232603318</v>
      </c>
      <c r="E53">
        <f t="shared" si="0"/>
        <v>3.6222563295890318</v>
      </c>
      <c r="F53">
        <f t="shared" si="0"/>
        <v>0</v>
      </c>
      <c r="G53">
        <f t="shared" si="0"/>
        <v>0</v>
      </c>
      <c r="H53">
        <f t="shared" si="0"/>
        <v>2.3429998010472675</v>
      </c>
      <c r="I53">
        <f t="shared" si="0"/>
        <v>3.9401855061323188</v>
      </c>
      <c r="J53">
        <f t="shared" si="0"/>
        <v>0.28996900192633795</v>
      </c>
      <c r="K53">
        <f t="shared" si="0"/>
        <v>2.7749687909158638</v>
      </c>
      <c r="L53">
        <f t="shared" si="0"/>
        <v>5.3092915845667513E-2</v>
      </c>
      <c r="M53">
        <f t="shared" si="0"/>
        <v>0</v>
      </c>
      <c r="N53">
        <f t="shared" si="0"/>
        <v>0.2368760860806704</v>
      </c>
      <c r="O53">
        <f t="shared" si="0"/>
        <v>0.52087606196518776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7.6340701482231987E-2</v>
      </c>
      <c r="T53">
        <f>SUM(C53:S53)</f>
        <v>25.563453581525501</v>
      </c>
    </row>
    <row r="54" spans="1:20" x14ac:dyDescent="0.25">
      <c r="A54" t="s">
        <v>49</v>
      </c>
      <c r="B54" t="s">
        <v>30</v>
      </c>
      <c r="C54">
        <f>C53/$B$6</f>
        <v>7.0964367662686563</v>
      </c>
      <c r="D54">
        <f t="shared" ref="D54:S54" si="1">D53/$B$6</f>
        <v>4.9714894054230223</v>
      </c>
      <c r="E54">
        <f t="shared" si="1"/>
        <v>3.7342848758649811</v>
      </c>
      <c r="F54">
        <f t="shared" si="1"/>
        <v>0</v>
      </c>
      <c r="G54">
        <f t="shared" si="1"/>
        <v>0</v>
      </c>
      <c r="H54">
        <f t="shared" si="1"/>
        <v>2.4154637124198635</v>
      </c>
      <c r="I54">
        <f t="shared" si="1"/>
        <v>4.0620469135384729</v>
      </c>
      <c r="J54">
        <f t="shared" si="1"/>
        <v>0.29893711538797729</v>
      </c>
      <c r="K54">
        <f t="shared" si="1"/>
        <v>2.860792567954499</v>
      </c>
      <c r="L54">
        <f t="shared" si="1"/>
        <v>5.4734964789347952E-2</v>
      </c>
      <c r="M54">
        <f t="shared" si="1"/>
        <v>0</v>
      </c>
      <c r="N54">
        <f t="shared" si="1"/>
        <v>0.24420215059862929</v>
      </c>
      <c r="O54">
        <f t="shared" si="1"/>
        <v>0.53698563089194618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7.8701754105393804E-2</v>
      </c>
      <c r="T54">
        <f>SUM(C54:S54)</f>
        <v>26.354075857242783</v>
      </c>
    </row>
    <row r="55" spans="1:20" x14ac:dyDescent="0.25">
      <c r="A55" t="s">
        <v>49</v>
      </c>
      <c r="B55" t="s">
        <v>50</v>
      </c>
      <c r="C55">
        <f>C54/$T54</f>
        <v>0.26927283676002517</v>
      </c>
      <c r="D55">
        <f t="shared" ref="D55:S55" si="2">D54/$T54</f>
        <v>0.18864214523601774</v>
      </c>
      <c r="E55">
        <f t="shared" si="2"/>
        <v>0.14169667326197299</v>
      </c>
      <c r="F55">
        <f t="shared" si="2"/>
        <v>0</v>
      </c>
      <c r="G55">
        <f t="shared" si="2"/>
        <v>0</v>
      </c>
      <c r="H55">
        <f t="shared" si="2"/>
        <v>9.1654274864509486E-2</v>
      </c>
      <c r="I55">
        <f t="shared" si="2"/>
        <v>0.15413353651792411</v>
      </c>
      <c r="J55">
        <f t="shared" si="2"/>
        <v>1.1343107495299314E-2</v>
      </c>
      <c r="K55">
        <f t="shared" si="2"/>
        <v>0.10855218689705179</v>
      </c>
      <c r="L55">
        <f t="shared" si="2"/>
        <v>2.0769070061815642E-3</v>
      </c>
      <c r="M55">
        <f t="shared" si="2"/>
        <v>0</v>
      </c>
      <c r="N55">
        <f t="shared" si="2"/>
        <v>9.2662004891177468E-3</v>
      </c>
      <c r="O55">
        <f t="shared" si="2"/>
        <v>2.0375809563603749E-2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2.9863219082965687E-3</v>
      </c>
      <c r="T55">
        <f>SUM(C55:S55)</f>
        <v>1.0000000000000004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0.64</v>
      </c>
      <c r="D9" s="7">
        <f>'Protocole Inventaire'!D9*$B9</f>
        <v>0.08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0.72</v>
      </c>
      <c r="I9" s="7">
        <f>'Protocole Inventaire'!I9*$B9</f>
        <v>0.88</v>
      </c>
      <c r="J9" s="7">
        <f>'Protocole Inventaire'!J9*$B9</f>
        <v>0.48</v>
      </c>
      <c r="K9" s="7">
        <f>'Protocole Inventaire'!K9*$B9</f>
        <v>0.08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0.8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0.08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1.2</v>
      </c>
      <c r="D10" s="8">
        <f>'Protocole Inventaire'!D10*$B10</f>
        <v>0.36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0.48</v>
      </c>
      <c r="I10" s="8">
        <f>'Protocole Inventaire'!I10*$B10</f>
        <v>0.96</v>
      </c>
      <c r="J10" s="8">
        <f>'Protocole Inventaire'!J10*$B10</f>
        <v>0</v>
      </c>
      <c r="K10" s="8">
        <f>'Protocole Inventaire'!K10*$B10</f>
        <v>0.12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0.36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0.12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1.26</v>
      </c>
      <c r="D11" s="8">
        <f>'Protocole Inventaire'!D11*$B11</f>
        <v>0.54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2.16</v>
      </c>
      <c r="I11" s="8">
        <f>'Protocole Inventaire'!I11*$B11</f>
        <v>0.72</v>
      </c>
      <c r="J11" s="8">
        <f>'Protocole Inventaire'!J11*$B11</f>
        <v>0</v>
      </c>
      <c r="K11" s="8">
        <f>'Protocole Inventaire'!K11*$B11</f>
        <v>0.18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0.18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1.45</v>
      </c>
      <c r="D12" s="8">
        <f>'Protocole Inventaire'!D12*$B12</f>
        <v>0.86999999999999988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1.45</v>
      </c>
      <c r="I12" s="8">
        <f>'Protocole Inventaire'!I12*$B12</f>
        <v>0.86999999999999988</v>
      </c>
      <c r="J12" s="8">
        <f>'Protocole Inventaire'!J12*$B12</f>
        <v>1.1599999999999999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0.92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5.0600000000000005</v>
      </c>
      <c r="I13" s="8">
        <f>'Protocole Inventaire'!I13*$B13</f>
        <v>3.22</v>
      </c>
      <c r="J13" s="8">
        <f>'Protocole Inventaire'!J13*$B13</f>
        <v>0</v>
      </c>
      <c r="K13" s="8">
        <f>'Protocole Inventaire'!K13*$B13</f>
        <v>0.46</v>
      </c>
      <c r="L13" s="8">
        <f>'Protocole Inventaire'!L13*$B13</f>
        <v>0.46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0.46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2.68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2.0100000000000002</v>
      </c>
      <c r="I14" s="8">
        <f>'Protocole Inventaire'!I14*$B14</f>
        <v>1.34</v>
      </c>
      <c r="J14" s="8">
        <f>'Protocole Inventaire'!J14*$B14</f>
        <v>0</v>
      </c>
      <c r="K14" s="8">
        <f>'Protocole Inventaire'!K14*$B14</f>
        <v>0.67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0.67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5.5200000000000005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1.84</v>
      </c>
      <c r="J15" s="8">
        <f>'Protocole Inventaire'!J15*$B15</f>
        <v>0.92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0.92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3.63</v>
      </c>
      <c r="I16" s="8">
        <f>'Protocole Inventaire'!I16*$B16</f>
        <v>4.84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2.42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10.92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3.12</v>
      </c>
      <c r="I17" s="8">
        <f>'Protocole Inventaire'!I17*$B17</f>
        <v>6.24</v>
      </c>
      <c r="J17" s="8">
        <f>'Protocole Inventaire'!J17*$B17</f>
        <v>0</v>
      </c>
      <c r="K17" s="8">
        <f>'Protocole Inventaire'!K17*$B17</f>
        <v>3.12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5.79</v>
      </c>
      <c r="D18" s="8">
        <f>'Protocole Inventaire'!D18*$B18</f>
        <v>3.86</v>
      </c>
      <c r="E18" s="8">
        <f>'Protocole Inventaire'!E18*$B18</f>
        <v>3.86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5.79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1.93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9.4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9.4</v>
      </c>
      <c r="J19" s="8">
        <f>'Protocole Inventaire'!J19*$B19</f>
        <v>0</v>
      </c>
      <c r="K19" s="8">
        <f>'Protocole Inventaire'!K19*$B19</f>
        <v>9.4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5.58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29.43</v>
      </c>
      <c r="D21" s="8">
        <f>'Protocole Inventaire'!D21*$B21</f>
        <v>6.54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6.54</v>
      </c>
      <c r="J21" s="8">
        <f>'Protocole Inventaire'!J21*$B21</f>
        <v>0</v>
      </c>
      <c r="K21" s="8">
        <f>'Protocole Inventaire'!K21*$B21</f>
        <v>6.54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11.399999999999999</v>
      </c>
      <c r="E22" s="8">
        <f>'Protocole Inventaire'!E22*$B22</f>
        <v>3.8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3.8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3.8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4.37</v>
      </c>
      <c r="E23" s="8">
        <f>'Protocole Inventaire'!E23*$B23</f>
        <v>8.74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4.99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11.32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5.66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6.34</v>
      </c>
      <c r="E26" s="8">
        <f>'Protocole Inventaire'!E26*$B26</f>
        <v>6.34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7.06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7.8049999999999997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77.510000000000005</v>
      </c>
      <c r="D53">
        <f t="shared" ref="D53:S53" si="0">SUM(D9:D51)</f>
        <v>58.22</v>
      </c>
      <c r="E53">
        <f t="shared" si="0"/>
        <v>46.854999999999997</v>
      </c>
      <c r="F53">
        <f t="shared" si="0"/>
        <v>0</v>
      </c>
      <c r="G53">
        <f t="shared" si="0"/>
        <v>0</v>
      </c>
      <c r="H53">
        <f t="shared" si="0"/>
        <v>22.430000000000003</v>
      </c>
      <c r="I53">
        <f t="shared" si="0"/>
        <v>42.64</v>
      </c>
      <c r="J53">
        <f t="shared" si="0"/>
        <v>2.56</v>
      </c>
      <c r="K53">
        <f t="shared" si="0"/>
        <v>33.17</v>
      </c>
      <c r="L53">
        <f t="shared" si="0"/>
        <v>0.46</v>
      </c>
      <c r="M53">
        <f t="shared" si="0"/>
        <v>0</v>
      </c>
      <c r="N53">
        <f t="shared" si="0"/>
        <v>2.6</v>
      </c>
      <c r="O53">
        <f t="shared" si="0"/>
        <v>5.1400000000000006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0.66</v>
      </c>
      <c r="T53">
        <f>SUM(C53:S53)</f>
        <v>292.24500000000006</v>
      </c>
    </row>
    <row r="54" spans="1:20" x14ac:dyDescent="0.25">
      <c r="A54" t="s">
        <v>53</v>
      </c>
      <c r="B54" t="s">
        <v>30</v>
      </c>
      <c r="C54">
        <f>C53/$B$6</f>
        <v>79.907216494845372</v>
      </c>
      <c r="D54">
        <f t="shared" ref="D54:S54" si="1">D53/$B$6</f>
        <v>60.020618556701031</v>
      </c>
      <c r="E54">
        <f t="shared" si="1"/>
        <v>48.304123711340203</v>
      </c>
      <c r="F54">
        <f t="shared" si="1"/>
        <v>0</v>
      </c>
      <c r="G54">
        <f t="shared" si="1"/>
        <v>0</v>
      </c>
      <c r="H54">
        <f t="shared" si="1"/>
        <v>23.123711340206189</v>
      </c>
      <c r="I54">
        <f t="shared" si="1"/>
        <v>43.958762886597938</v>
      </c>
      <c r="J54">
        <f t="shared" si="1"/>
        <v>2.6391752577319587</v>
      </c>
      <c r="K54">
        <f t="shared" si="1"/>
        <v>34.195876288659797</v>
      </c>
      <c r="L54">
        <f t="shared" si="1"/>
        <v>0.47422680412371138</v>
      </c>
      <c r="M54">
        <f t="shared" si="1"/>
        <v>0</v>
      </c>
      <c r="N54">
        <f t="shared" si="1"/>
        <v>2.6804123711340209</v>
      </c>
      <c r="O54">
        <f t="shared" si="1"/>
        <v>5.2989690721649492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0.68041237113402064</v>
      </c>
      <c r="T54">
        <f>SUM(C54:S54)</f>
        <v>301.28350515463916</v>
      </c>
    </row>
    <row r="55" spans="1:20" x14ac:dyDescent="0.25">
      <c r="A55" t="s">
        <v>53</v>
      </c>
      <c r="B55" t="s">
        <v>50</v>
      </c>
      <c r="C55">
        <f>C54/$T54</f>
        <v>0.26522267275744671</v>
      </c>
      <c r="D55">
        <f t="shared" ref="D55:S55" si="2">D54/$T54</f>
        <v>0.1992164108881247</v>
      </c>
      <c r="E55">
        <f t="shared" si="2"/>
        <v>0.16032780714811204</v>
      </c>
      <c r="F55">
        <f t="shared" si="2"/>
        <v>0</v>
      </c>
      <c r="G55">
        <f t="shared" si="2"/>
        <v>0</v>
      </c>
      <c r="H55">
        <f t="shared" si="2"/>
        <v>7.6750671525603525E-2</v>
      </c>
      <c r="I55">
        <f t="shared" si="2"/>
        <v>0.1459049769884857</v>
      </c>
      <c r="J55">
        <f t="shared" si="2"/>
        <v>8.7597734777327251E-3</v>
      </c>
      <c r="K55">
        <f t="shared" si="2"/>
        <v>0.11350065869390411</v>
      </c>
      <c r="L55">
        <f t="shared" si="2"/>
        <v>1.574021796780099E-3</v>
      </c>
      <c r="M55">
        <f t="shared" si="2"/>
        <v>0</v>
      </c>
      <c r="N55">
        <f t="shared" si="2"/>
        <v>8.8966449383222988E-3</v>
      </c>
      <c r="O55">
        <f t="shared" si="2"/>
        <v>1.7587982685760239E-2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2.2583790997279681E-3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2025-07-14T10:40:52Z</dcterms:modified>
</cp:coreProperties>
</file>