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03\Report de données_2025.07.30\"/>
    </mc:Choice>
  </mc:AlternateContent>
  <xr:revisionPtr revIDLastSave="0" documentId="13_ncr:1_{6A950C2D-5561-4164-86AD-8B9E7F6928C7}" xr6:coauthVersionLast="36" xr6:coauthVersionMax="47" xr10:uidLastSave="{00000000-0000-0000-0000-000000000000}"/>
  <bookViews>
    <workbookView xWindow="0" yWindow="0" windowWidth="31605" windowHeight="1281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6" l="1"/>
  <c r="I33" i="6"/>
  <c r="Q33" i="6"/>
  <c r="J33" i="6"/>
  <c r="C33" i="6"/>
  <c r="K33" i="6"/>
  <c r="L33" i="6"/>
  <c r="M33" i="6"/>
  <c r="N33" i="6"/>
  <c r="O33" i="6"/>
  <c r="G33" i="6"/>
  <c r="P33" i="6"/>
  <c r="D33" i="6"/>
  <c r="R33" i="6"/>
  <c r="E33" i="6"/>
  <c r="S33" i="6"/>
  <c r="F33" i="6"/>
  <c r="K32" i="6"/>
  <c r="O32" i="6"/>
  <c r="Q32" i="6"/>
  <c r="D32" i="6"/>
  <c r="F32" i="6"/>
  <c r="L32" i="6"/>
  <c r="C32" i="6"/>
  <c r="M32" i="6"/>
  <c r="P32" i="6"/>
  <c r="R32" i="6"/>
  <c r="N32" i="6"/>
  <c r="E32" i="6"/>
  <c r="S32" i="6"/>
  <c r="G32" i="6"/>
  <c r="H32" i="6"/>
  <c r="I32" i="6"/>
  <c r="J32" i="6"/>
  <c r="C30" i="5"/>
  <c r="Q30" i="5"/>
  <c r="D30" i="5"/>
  <c r="R30" i="5"/>
  <c r="E30" i="5"/>
  <c r="S30" i="5"/>
  <c r="F30" i="5"/>
  <c r="G30" i="5"/>
  <c r="H30" i="5"/>
  <c r="I30" i="5"/>
  <c r="J30" i="5"/>
  <c r="K30" i="5"/>
  <c r="L30" i="5"/>
  <c r="M30" i="5"/>
  <c r="N30" i="5"/>
  <c r="O30" i="5"/>
  <c r="P30" i="5"/>
  <c r="N31" i="5"/>
  <c r="O31" i="5"/>
  <c r="E31" i="5"/>
  <c r="F31" i="5"/>
  <c r="G31" i="5"/>
  <c r="H31" i="5"/>
  <c r="I31" i="5"/>
  <c r="J31" i="5"/>
  <c r="K31" i="5"/>
  <c r="M31" i="5"/>
  <c r="P31" i="5"/>
  <c r="C31" i="5"/>
  <c r="Q31" i="5"/>
  <c r="D31" i="5"/>
  <c r="R31" i="5"/>
  <c r="S31" i="5"/>
  <c r="L31" i="5"/>
  <c r="N31" i="6"/>
  <c r="E31" i="6"/>
  <c r="O31" i="6"/>
  <c r="R31" i="6"/>
  <c r="S31" i="6"/>
  <c r="G31" i="6"/>
  <c r="P31" i="6"/>
  <c r="D31" i="6"/>
  <c r="F31" i="6"/>
  <c r="C31" i="6"/>
  <c r="Q31" i="6"/>
  <c r="I31" i="6"/>
  <c r="H31" i="6"/>
  <c r="J31" i="6"/>
  <c r="K31" i="6"/>
  <c r="L31" i="6"/>
  <c r="M31" i="6"/>
  <c r="E34" i="5"/>
  <c r="S34" i="5"/>
  <c r="F34" i="5"/>
  <c r="J34" i="5"/>
  <c r="K34" i="5"/>
  <c r="N34" i="5"/>
  <c r="O34" i="5"/>
  <c r="P34" i="5"/>
  <c r="C34" i="5"/>
  <c r="R34" i="5"/>
  <c r="G34" i="5"/>
  <c r="H34" i="5"/>
  <c r="I34" i="5"/>
  <c r="L34" i="5"/>
  <c r="M34" i="5"/>
  <c r="Q34" i="5"/>
  <c r="D34" i="5"/>
  <c r="E34" i="6"/>
  <c r="S34" i="6"/>
  <c r="J34" i="6"/>
  <c r="F34" i="6"/>
  <c r="K34" i="6"/>
  <c r="G34" i="6"/>
  <c r="L34" i="6"/>
  <c r="H34" i="6"/>
  <c r="I34" i="6"/>
  <c r="N34" i="6"/>
  <c r="M34" i="6"/>
  <c r="R34" i="6"/>
  <c r="O34" i="6"/>
  <c r="P34" i="6"/>
  <c r="C34" i="6"/>
  <c r="Q34" i="6"/>
  <c r="D34" i="6"/>
  <c r="K32" i="5"/>
  <c r="D32" i="5"/>
  <c r="H32" i="5"/>
  <c r="J32" i="5"/>
  <c r="L32" i="5"/>
  <c r="P32" i="5"/>
  <c r="Q32" i="5"/>
  <c r="G32" i="5"/>
  <c r="I32" i="5"/>
  <c r="M32" i="5"/>
  <c r="N32" i="5"/>
  <c r="O32" i="5"/>
  <c r="C32" i="5"/>
  <c r="R32" i="5"/>
  <c r="E32" i="5"/>
  <c r="F32" i="5"/>
  <c r="S32" i="5"/>
  <c r="C30" i="6"/>
  <c r="Q30" i="6"/>
  <c r="D30" i="6"/>
  <c r="R30" i="6"/>
  <c r="E30" i="6"/>
  <c r="S30" i="6"/>
  <c r="F30" i="6"/>
  <c r="G30" i="6"/>
  <c r="H30" i="6"/>
  <c r="I30" i="6"/>
  <c r="J30" i="6"/>
  <c r="K30" i="6"/>
  <c r="L30" i="6"/>
  <c r="M30" i="6"/>
  <c r="N30" i="6"/>
  <c r="O30" i="6"/>
  <c r="P30" i="6"/>
  <c r="H33" i="5"/>
  <c r="C33" i="5"/>
  <c r="I33" i="5"/>
  <c r="O33" i="5"/>
  <c r="P33" i="5"/>
  <c r="J33" i="5"/>
  <c r="K33" i="5"/>
  <c r="L33" i="5"/>
  <c r="M33" i="5"/>
  <c r="N33" i="5"/>
  <c r="Q33" i="5"/>
  <c r="D33" i="5"/>
  <c r="R33" i="5"/>
  <c r="E33" i="5"/>
  <c r="S33" i="5"/>
  <c r="F33" i="5"/>
  <c r="G33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<sst xmlns="http://schemas.openxmlformats.org/spreadsheetml/2006/main" count="155" uniqueCount="56">
  <si>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</si>
  <si>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</si>
  <si>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</si>
  <si>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</si>
  <si>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</si>
  <si>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</si>
  <si>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</si>
  <si>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</si>
  <si>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</si>
  <si>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</si>
  <si>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</si>
  <si>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</si>
  <si>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</si>
  <si>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</si>
  <si>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</si>
  <si>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</si>
  <si>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</si>
  <si>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</si>
  <si>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</si>
  <si>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</si>
  <si>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</si>
  <si>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</si>
  <si>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</si>
  <si>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</si>
  <si>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</si>
  <si>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</si>
  <si>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</si>
  <si>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</si>
  <si>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</si>
  <si>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</si>
  <si>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</si>
  <si>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</si>
  <si>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</si>
  <si>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</si>
  <si>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</si>
  <si>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</si>
  <si>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</si>
  <si>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</si>
  <si>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</si>
  <si>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</si>
  <si>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</si>
  <si>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</si>
  <si>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</si>
  <si>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</si>
  <si>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</si>
  <si>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</si>
  <si>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</si>
  <si>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</si>
  <si>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</si>
  <si>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</si>
  <si>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</si>
  <si>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</si>
  <si>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</si>
  <si>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</si>
  <si>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</si>
  <si>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VD03 - Roc à l'Ours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</si>
</sst>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F40" sqref="F40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42314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0.88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3</v>
      </c>
      <c r="D11" s="8">
        <v>6</v>
      </c>
      <c r="E11" s="8"/>
      <c r="F11" s="8"/>
      <c r="G11" s="8"/>
      <c r="H11" s="8"/>
      <c r="I11" s="8">
        <v>2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2</v>
      </c>
      <c r="D12" s="8">
        <v>1</v>
      </c>
      <c r="E12" s="8"/>
      <c r="F12" s="8"/>
      <c r="G12" s="8"/>
      <c r="H12" s="8"/>
      <c r="I12" s="8">
        <v>7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1</v>
      </c>
      <c r="D13" s="8">
        <v>1</v>
      </c>
      <c r="E13" s="8"/>
      <c r="F13" s="8"/>
      <c r="G13" s="8"/>
      <c r="H13" s="8"/>
      <c r="I13" s="8">
        <v>2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4</v>
      </c>
      <c r="D14" s="8">
        <v>1</v>
      </c>
      <c r="E14" s="8"/>
      <c r="F14" s="8"/>
      <c r="G14" s="8"/>
      <c r="H14" s="8"/>
      <c r="I14" s="8">
        <v>4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3</v>
      </c>
      <c r="D15" s="8">
        <v>1</v>
      </c>
      <c r="E15" s="8"/>
      <c r="F15" s="8"/>
      <c r="G15" s="8"/>
      <c r="H15" s="8"/>
      <c r="I15" s="8">
        <v>3</v>
      </c>
      <c r="J15" s="8"/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2</v>
      </c>
      <c r="D16" s="8">
        <v>1</v>
      </c>
      <c r="E16" s="8"/>
      <c r="F16" s="8"/>
      <c r="G16" s="8"/>
      <c r="H16" s="8"/>
      <c r="I16" s="8">
        <v>7</v>
      </c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2</v>
      </c>
      <c r="D17" s="8">
        <v>1</v>
      </c>
      <c r="E17" s="8"/>
      <c r="F17" s="8"/>
      <c r="G17" s="8"/>
      <c r="H17" s="8"/>
      <c r="I17" s="8">
        <v>5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7</v>
      </c>
      <c r="D18" s="8"/>
      <c r="E18" s="8"/>
      <c r="F18" s="8"/>
      <c r="G18" s="8"/>
      <c r="H18" s="8"/>
      <c r="I18" s="8">
        <v>2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3</v>
      </c>
      <c r="D19" s="8">
        <v>2</v>
      </c>
      <c r="E19" s="8"/>
      <c r="F19" s="8"/>
      <c r="G19" s="8"/>
      <c r="H19" s="8"/>
      <c r="I19" s="8">
        <v>2</v>
      </c>
      <c r="J19" s="8">
        <v>1</v>
      </c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10</v>
      </c>
      <c r="D20" s="8">
        <v>1</v>
      </c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9</v>
      </c>
      <c r="D21" s="8">
        <v>1</v>
      </c>
      <c r="E21" s="8"/>
      <c r="F21" s="8"/>
      <c r="G21" s="8"/>
      <c r="H21" s="8"/>
      <c r="I21" s="8"/>
      <c r="J21" s="8">
        <v>1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>
        <v>1</v>
      </c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1</v>
      </c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1</v>
      </c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49</v>
      </c>
      <c r="D54" s="12">
        <f t="shared" ref="D54:S54" si="0">SUM(D9:D51)</f>
        <v>20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36</v>
      </c>
      <c r="J54" s="12">
        <f t="shared" si="0"/>
        <v>2</v>
      </c>
      <c r="K54" s="12">
        <f t="shared" si="0"/>
        <v>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110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55.7</v>
      </c>
      <c r="D55" s="20">
        <f t="shared" ref="D55:S55" si="3">ROUND(D54/$B$6, 1)</f>
        <v>22.7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40.9</v>
      </c>
      <c r="J55" s="20">
        <f t="shared" si="3"/>
        <v>2.2999999999999998</v>
      </c>
      <c r="K55" s="20">
        <f t="shared" si="3"/>
        <v>3.4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125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8.84</v>
      </c>
      <c r="D56" s="22">
        <f>ROUND('Calcul surface terriere'!D53, 2)</f>
        <v>3.1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3.72</v>
      </c>
      <c r="J56" s="22">
        <f>ROUND('Calcul surface terriere'!J53, 2)</f>
        <v>0.46</v>
      </c>
      <c r="K56" s="22">
        <f>ROUND('Calcul surface terriere'!K53, 2)</f>
        <v>0.4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16.5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10.050000000000001</v>
      </c>
      <c r="D57" s="22">
        <f>ROUND('Calcul surface terriere'!D54, 2)</f>
        <v>3.52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4.2300000000000004</v>
      </c>
      <c r="J57" s="22">
        <f>ROUND('Calcul surface terriere'!J54, 2)</f>
        <v>0.52</v>
      </c>
      <c r="K57" s="22">
        <f>ROUND('Calcul surface terriere'!K54, 2)</f>
        <v>0.46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18.8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54</v>
      </c>
      <c r="D58" s="24">
        <f>ROUND(100 * 'Calcul surface terriere'!D55,0)</f>
        <v>19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23</v>
      </c>
      <c r="J58" s="24">
        <f>ROUND(100 * 'Calcul surface terriere'!J55,0)</f>
        <v>3</v>
      </c>
      <c r="K58" s="24">
        <f>ROUND(100 * 'Calcul surface terriere'!K55,0)</f>
        <v>2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105.5</v>
      </c>
      <c r="D59" s="26">
        <f>ROUND('Calcul volume sur pied'!D53, 1)</f>
        <v>37.1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40.200000000000003</v>
      </c>
      <c r="J59" s="26">
        <f>ROUND('Calcul volume sur pied'!J53, 1)</f>
        <v>5.6</v>
      </c>
      <c r="K59" s="26">
        <f>ROUND('Calcul volume sur pied'!K53, 1)</f>
        <v>4.5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193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119.9</v>
      </c>
      <c r="D60" s="26">
        <f>ROUND('Calcul volume sur pied'!D54, 1)</f>
        <v>42.2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45.6</v>
      </c>
      <c r="J60" s="26">
        <f>ROUND('Calcul volume sur pied'!J54, 1)</f>
        <v>6.4</v>
      </c>
      <c r="K60" s="26">
        <f>ROUND('Calcul volume sur pied'!K54, 1)</f>
        <v>5.0999999999999996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219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55</v>
      </c>
      <c r="D61" s="24">
        <f>ROUND(100 * 'Calcul volume sur pied'!D55, 0)</f>
        <v>19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21</v>
      </c>
      <c r="J61" s="24">
        <f>ROUND(100 * 'Calcul volume sur pied'!J55, 0)</f>
        <v>3</v>
      </c>
      <c r="K61" s="24">
        <f>ROUND(100 * 'Calcul volume sur pied'!K55, 0)</f>
        <v>2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3.4090909090909092</v>
      </c>
      <c r="D11" s="8">
        <f>'Protocole Inventaire'!D11/$B$6</f>
        <v>6.8181818181818183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2.2727272727272729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2.2727272727272729</v>
      </c>
      <c r="D12" s="8">
        <f>'Protocole Inventaire'!D12/$B$6</f>
        <v>1.1363636363636365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7.9545454545454541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1.1363636363636365</v>
      </c>
      <c r="D13" s="8">
        <f>'Protocole Inventaire'!D13/$B$6</f>
        <v>1.1363636363636365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2.2727272727272729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4.5454545454545459</v>
      </c>
      <c r="D14" s="8">
        <f>'Protocole Inventaire'!D14/$B$6</f>
        <v>1.1363636363636365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4.5454545454545459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3.4090909090909092</v>
      </c>
      <c r="D15" s="8">
        <f>'Protocole Inventaire'!D15/$B$6</f>
        <v>1.1363636363636365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3.4090909090909092</v>
      </c>
      <c r="J15" s="8">
        <f>'Protocole Inventaire'!J15/$B$6</f>
        <v>0</v>
      </c>
      <c r="K15" s="8">
        <f>'Protocole Inventaire'!K15/$B$6</f>
        <v>1.1363636363636365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2.2727272727272729</v>
      </c>
      <c r="D16" s="8">
        <f>'Protocole Inventaire'!D16/$B$6</f>
        <v>1.1363636363636365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7.9545454545454541</v>
      </c>
      <c r="J16" s="8">
        <f>'Protocole Inventaire'!J16/$B$6</f>
        <v>0</v>
      </c>
      <c r="K16" s="8">
        <f>'Protocole Inventaire'!K16/$B$6</f>
        <v>1.1363636363636365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2.2727272727272729</v>
      </c>
      <c r="D17" s="8">
        <f>'Protocole Inventaire'!D17/$B$6</f>
        <v>1.1363636363636365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5.6818181818181817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7.9545454545454541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2.2727272727272729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3.4090909090909092</v>
      </c>
      <c r="D19" s="8">
        <f>'Protocole Inventaire'!D19/$B$6</f>
        <v>2.2727272727272729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2.2727272727272729</v>
      </c>
      <c r="J19" s="8">
        <f>'Protocole Inventaire'!J19/$B$6</f>
        <v>1.1363636363636365</v>
      </c>
      <c r="K19" s="8">
        <f>'Protocole Inventaire'!K19/$B$6</f>
        <v>1.1363636363636365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11.363636363636363</v>
      </c>
      <c r="D20" s="8">
        <f>'Protocole Inventaire'!D20/$B$6</f>
        <v>1.1363636363636365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1.1363636363636365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10.227272727272727</v>
      </c>
      <c r="D21" s="8">
        <f>'Protocole Inventaire'!D21/$B$6</f>
        <v>1.1363636363636365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1.1363636363636365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1.1363636363636365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1.1363636363636365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1.1363636363636365</v>
      </c>
      <c r="D23" s="8">
        <f>'Protocole Inventaire'!D23/$B$6</f>
        <v>1.1363636363636365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1.1363636363636365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1.1363636363636365</v>
      </c>
      <c r="D25" s="8">
        <f>'Protocole Inventaire'!D25/$B$6</f>
        <v>1.1363636363636365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1.1363636363636365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7.6340701482231973E-2</v>
      </c>
      <c r="D11" s="8">
        <f>'Protocole Inventaire'!D11*($A11/200)^2*PI()</f>
        <v>0.15268140296446395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5.0893800988154644E-2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7.6026542216872994E-2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0.26609289775905548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5.3092915845667513E-2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0.10618583169133503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0.28274333882308139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0.28274333882308139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0.27237608306623512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0.27237608306623512</v>
      </c>
      <c r="J15" s="8">
        <f>'Protocole Inventaire'!J15*($A15/200)^2*PI()</f>
        <v>0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0.22682298958918307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0.7938804635621407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0.27708847204661974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0.69272118011654926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1.1633317596243005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0.33238050274980013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0.19634954084936207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2.2902210444669593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2.3778714795021143</v>
      </c>
      <c r="D21" s="8">
        <f>'Protocole Inventaire'!D21*($A21/200)^2*PI()</f>
        <v>0.26420794216690158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0.26420794216690158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0.30190705400997914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0.30190705400997914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0.38484510006474959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0.43008403427644265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0.4778362426110076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8.8420125235284726</v>
      </c>
      <c r="D53">
        <f t="shared" ref="D53:S53" si="0">SUM(D9:D51)</f>
        <v>3.0950970823166641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3.7209023389117508</v>
      </c>
      <c r="J53">
        <f t="shared" si="0"/>
        <v>0.46055748301626365</v>
      </c>
      <c r="K53">
        <f t="shared" si="0"/>
        <v>0.40055306333269863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16.519122491105851</v>
      </c>
    </row>
    <row r="54" spans="1:20" x14ac:dyDescent="0.25">
      <c r="A54" t="s">
        <v>49</v>
      </c>
      <c r="B54" t="s">
        <v>30</v>
      </c>
      <c r="C54">
        <f>C53/$B$6</f>
        <v>10.047741504009627</v>
      </c>
      <c r="D54">
        <f t="shared" ref="D54:S54" si="1">D53/$B$6</f>
        <v>3.5171557753598455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4.2282981123997168</v>
      </c>
      <c r="J54">
        <f t="shared" si="1"/>
        <v>0.523360776154845</v>
      </c>
      <c r="K54">
        <f t="shared" si="1"/>
        <v>0.45517393560533936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18.771730103529375</v>
      </c>
    </row>
    <row r="55" spans="1:20" x14ac:dyDescent="0.25">
      <c r="A55" t="s">
        <v>49</v>
      </c>
      <c r="B55" t="s">
        <v>50</v>
      </c>
      <c r="C55">
        <f>C54/$T54</f>
        <v>0.5352592141797573</v>
      </c>
      <c r="D55">
        <f t="shared" ref="D55:S55" si="2">D54/$T54</f>
        <v>0.18736449735650981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0.22524818378912934</v>
      </c>
      <c r="J55">
        <f t="shared" si="2"/>
        <v>2.7880263207941878E-2</v>
      </c>
      <c r="K55">
        <f t="shared" si="2"/>
        <v>2.4247841466661597E-2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0.54</v>
      </c>
      <c r="D11" s="8">
        <f>'Protocole Inventaire'!D11*$B11</f>
        <v>1.08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0.36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0.57999999999999996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2.0299999999999998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0.46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0.92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2.68</v>
      </c>
      <c r="D14" s="8">
        <f>'Protocole Inventaire'!D14*$B14</f>
        <v>0.67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2.68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2.7600000000000002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2.7600000000000002</v>
      </c>
      <c r="J15" s="8">
        <f>'Protocole Inventaire'!J15*$B15</f>
        <v>0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2.42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8.4699999999999989</v>
      </c>
      <c r="J16" s="8">
        <f>'Protocole Inventaire'!J16*$B16</f>
        <v>0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3.12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7.8000000000000007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13.51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3.86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4.7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4.7</v>
      </c>
      <c r="J19" s="8">
        <f>'Protocole Inventaire'!J19*$B19</f>
        <v>2.35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27.9</v>
      </c>
      <c r="D20" s="8">
        <f>'Protocole Inventaire'!D20*$B20</f>
        <v>2.79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29.43</v>
      </c>
      <c r="D21" s="8">
        <f>'Protocole Inventaire'!D21*$B21</f>
        <v>3.27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3.27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3.8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3.8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4.99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5.66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6.34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105.47</v>
      </c>
      <c r="D53">
        <f t="shared" ref="D53:S53" si="0">SUM(D9:D51)</f>
        <v>37.120000000000005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40.169999999999995</v>
      </c>
      <c r="J53">
        <f t="shared" si="0"/>
        <v>5.62</v>
      </c>
      <c r="K53">
        <f t="shared" si="0"/>
        <v>4.4800000000000004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192.85999999999999</v>
      </c>
    </row>
    <row r="54" spans="1:20" x14ac:dyDescent="0.25">
      <c r="A54" t="s">
        <v>53</v>
      </c>
      <c r="B54" t="s">
        <v>30</v>
      </c>
      <c r="C54">
        <f>C53/$B$6</f>
        <v>119.85227272727272</v>
      </c>
      <c r="D54">
        <f t="shared" ref="D54:S54" si="1">D53/$B$6</f>
        <v>42.181818181818187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45.647727272727266</v>
      </c>
      <c r="J54">
        <f t="shared" si="1"/>
        <v>6.3863636363636367</v>
      </c>
      <c r="K54">
        <f t="shared" si="1"/>
        <v>5.0909090909090917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219.15909090909091</v>
      </c>
    </row>
    <row r="55" spans="1:20" x14ac:dyDescent="0.25">
      <c r="A55" t="s">
        <v>53</v>
      </c>
      <c r="B55" t="s">
        <v>50</v>
      </c>
      <c r="C55">
        <f>C54/$T54</f>
        <v>0.54687337965363469</v>
      </c>
      <c r="D55">
        <f t="shared" ref="D55:S55" si="2">D54/$T54</f>
        <v>0.19247122264855338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0.20828580317328629</v>
      </c>
      <c r="J55">
        <f t="shared" si="2"/>
        <v>2.9140309032458782E-2</v>
      </c>
      <c r="K55">
        <f t="shared" si="2"/>
        <v>2.3229285492066789E-2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2025-07-30T10:18:35Z</dcterms:modified>
</cp:coreProperties>
</file>