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skahuber/Downloads/"/>
    </mc:Choice>
  </mc:AlternateContent>
  <xr:revisionPtr revIDLastSave="0" documentId="13_ncr:1_{50F5DDF5-6F8C-A44A-8F26-C56854EEADC9}" xr6:coauthVersionLast="47" xr6:coauthVersionMax="47" xr10:uidLastSave="{00000000-0000-0000-0000-000000000000}"/>
  <bookViews>
    <workbookView xWindow="45280" yWindow="-9820" windowWidth="28800" windowHeight="1750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0" i="5" l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28" i="5" l="1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<sst xmlns="http://schemas.openxmlformats.org/spreadsheetml/2006/main" count="156" uniqueCount="51">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</sst>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B23" workbookViewId="0">
      <selection activeCell="S9" sqref="S9:S12"/>
    </sheetView>
  </sheetViews>
  <sheetFormatPr baseColWidth="10" defaultColWidth="11" defaultRowHeight="16" x14ac:dyDescent="0.2"/>
  <cols>
    <col min="1" max="1" width="17.83203125" style="12" customWidth="1"/>
    <col min="2" max="2" width="12" style="12" customWidth="1"/>
    <col min="3" max="20" width="11" style="12"/>
    <col min="21" max="21" width="17.1640625" style="12" bestFit="1" customWidth="1"/>
    <col min="22" max="16384" width="11" style="12"/>
  </cols>
  <sheetData>
    <row r="1" spans="1:19" ht="21" x14ac:dyDescent="0.25">
      <c r="A1" s="11" t="s">
        <v>19</v>
      </c>
    </row>
    <row r="3" spans="1:19" x14ac:dyDescent="0.2">
      <c r="A3" s="13" t="s">
        <v>15</v>
      </c>
      <c r="B3" s="10" t="s">
        <v>47</v>
      </c>
    </row>
    <row r="4" spans="1:19" x14ac:dyDescent="0.2">
      <c r="A4" s="13" t="s">
        <v>16</v>
      </c>
      <c r="B4" s="10" t="s">
        <v>47</v>
      </c>
    </row>
    <row r="5" spans="1:19" x14ac:dyDescent="0.2">
      <c r="A5" s="13" t="s">
        <v>17</v>
      </c>
      <c r="B5" s="10" t="s">
        <v>47</v>
      </c>
    </row>
    <row r="6" spans="1:19" x14ac:dyDescent="0.2">
      <c r="A6" s="13" t="s">
        <v>18</v>
      </c>
      <c r="B6" s="6">
        <v>3.5</v>
      </c>
      <c r="C6" s="13" t="s">
        <v>0</v>
      </c>
    </row>
    <row r="8" spans="1:19" ht="51" x14ac:dyDescent="0.2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">
      <c r="A9" s="7">
        <v>18</v>
      </c>
      <c r="B9" s="7">
        <v>0.2</v>
      </c>
      <c r="C9" s="7">
        <v>25</v>
      </c>
      <c r="D9" s="7">
        <v>12</v>
      </c>
      <c r="E9" s="7">
        <v>30</v>
      </c>
      <c r="F9" s="7">
        <v>20</v>
      </c>
      <c r="G9" s="7">
        <v>25</v>
      </c>
      <c r="H9" s="7">
        <v>20</v>
      </c>
      <c r="I9" s="7">
        <v>30</v>
      </c>
      <c r="J9" s="7">
        <v>20</v>
      </c>
      <c r="K9" s="7">
        <v>70</v>
      </c>
      <c r="L9" s="7">
        <v>30</v>
      </c>
      <c r="M9" s="7">
        <v>12</v>
      </c>
      <c r="N9" s="7">
        <v>20</v>
      </c>
      <c r="O9" s="7">
        <v>12</v>
      </c>
      <c r="P9" s="7">
        <v>30</v>
      </c>
      <c r="Q9" s="7">
        <v>70</v>
      </c>
      <c r="R9" s="7">
        <v>30</v>
      </c>
      <c r="S9" s="7">
        <v>5</v>
      </c>
    </row>
    <row r="10" spans="1:19" x14ac:dyDescent="0.2">
      <c r="A10" s="8">
        <v>22</v>
      </c>
      <c r="B10" s="8">
        <v>0.3</v>
      </c>
      <c r="C10" s="8">
        <v>20</v>
      </c>
      <c r="D10" s="8">
        <v>7</v>
      </c>
      <c r="E10" s="8">
        <v>25</v>
      </c>
      <c r="F10" s="8">
        <v>40</v>
      </c>
      <c r="G10" s="8">
        <v>20</v>
      </c>
      <c r="H10" s="8">
        <v>40</v>
      </c>
      <c r="I10" s="8">
        <v>25</v>
      </c>
      <c r="J10" s="8"/>
      <c r="K10" s="8">
        <v>20</v>
      </c>
      <c r="L10" s="8">
        <v>25</v>
      </c>
      <c r="M10" s="8">
        <v>7</v>
      </c>
      <c r="N10" s="8">
        <v>40</v>
      </c>
      <c r="O10" s="8">
        <v>7</v>
      </c>
      <c r="P10" s="8">
        <v>25</v>
      </c>
      <c r="Q10" s="8">
        <v>20</v>
      </c>
      <c r="R10" s="8">
        <v>25</v>
      </c>
      <c r="S10" s="8">
        <v>20</v>
      </c>
    </row>
    <row r="11" spans="1:19" x14ac:dyDescent="0.2">
      <c r="A11" s="8">
        <v>26</v>
      </c>
      <c r="B11" s="8">
        <v>0.5</v>
      </c>
      <c r="C11" s="8"/>
      <c r="D11" s="8">
        <v>15</v>
      </c>
      <c r="E11" s="8">
        <v>5</v>
      </c>
      <c r="F11" s="8">
        <v>20</v>
      </c>
      <c r="G11" s="8">
        <v>2</v>
      </c>
      <c r="H11" s="8">
        <v>20</v>
      </c>
      <c r="I11" s="8">
        <v>5</v>
      </c>
      <c r="J11" s="8"/>
      <c r="K11" s="8">
        <v>20</v>
      </c>
      <c r="L11" s="8">
        <v>5</v>
      </c>
      <c r="M11" s="8">
        <v>15</v>
      </c>
      <c r="N11" s="8">
        <v>20</v>
      </c>
      <c r="O11" s="8">
        <v>15</v>
      </c>
      <c r="P11" s="8">
        <v>5</v>
      </c>
      <c r="Q11" s="8">
        <v>20</v>
      </c>
      <c r="R11" s="8">
        <v>5</v>
      </c>
      <c r="S11" s="8">
        <v>20</v>
      </c>
    </row>
    <row r="12" spans="1:19" x14ac:dyDescent="0.2">
      <c r="A12" s="8">
        <v>30</v>
      </c>
      <c r="B12" s="8">
        <v>0.7</v>
      </c>
      <c r="C12" s="8">
        <v>12</v>
      </c>
      <c r="D12" s="8">
        <v>10</v>
      </c>
      <c r="E12" s="8">
        <v>20</v>
      </c>
      <c r="F12" s="8">
        <v>5</v>
      </c>
      <c r="G12" s="8">
        <v>10</v>
      </c>
      <c r="H12" s="8">
        <v>5</v>
      </c>
      <c r="I12" s="8">
        <v>20</v>
      </c>
      <c r="J12" s="8">
        <v>1</v>
      </c>
      <c r="K12" s="8">
        <v>40</v>
      </c>
      <c r="L12" s="8">
        <v>20</v>
      </c>
      <c r="M12" s="8">
        <v>10</v>
      </c>
      <c r="N12" s="8">
        <v>5</v>
      </c>
      <c r="O12" s="8">
        <v>10</v>
      </c>
      <c r="P12" s="8">
        <v>20</v>
      </c>
      <c r="Q12" s="8">
        <v>40</v>
      </c>
      <c r="R12" s="8">
        <v>20</v>
      </c>
      <c r="S12" s="8">
        <v>35</v>
      </c>
    </row>
    <row r="13" spans="1:19" x14ac:dyDescent="0.2">
      <c r="A13" s="8">
        <v>34</v>
      </c>
      <c r="B13" s="8">
        <v>1</v>
      </c>
      <c r="C13" s="8">
        <v>7</v>
      </c>
      <c r="D13" s="8">
        <v>10</v>
      </c>
      <c r="E13" s="8">
        <v>20</v>
      </c>
      <c r="F13" s="8">
        <v>15</v>
      </c>
      <c r="G13" s="8">
        <v>30</v>
      </c>
      <c r="H13" s="8">
        <v>15</v>
      </c>
      <c r="I13" s="8">
        <v>20</v>
      </c>
      <c r="J13" s="8">
        <v>13</v>
      </c>
      <c r="K13" s="8">
        <v>20</v>
      </c>
      <c r="L13" s="8">
        <v>20</v>
      </c>
      <c r="M13" s="8">
        <v>10</v>
      </c>
      <c r="N13" s="8">
        <v>15</v>
      </c>
      <c r="O13" s="8">
        <v>10</v>
      </c>
      <c r="P13" s="8">
        <v>20</v>
      </c>
      <c r="Q13" s="8">
        <v>20</v>
      </c>
      <c r="R13" s="8">
        <v>20</v>
      </c>
      <c r="S13" s="8"/>
    </row>
    <row r="14" spans="1:19" x14ac:dyDescent="0.2">
      <c r="A14" s="8">
        <v>38</v>
      </c>
      <c r="B14" s="8">
        <v>1.3</v>
      </c>
      <c r="C14" s="8">
        <v>15</v>
      </c>
      <c r="D14" s="8">
        <v>5</v>
      </c>
      <c r="E14" s="8">
        <v>35</v>
      </c>
      <c r="F14" s="8">
        <v>15</v>
      </c>
      <c r="G14" s="8"/>
      <c r="H14" s="8">
        <v>15</v>
      </c>
      <c r="I14" s="8">
        <v>35</v>
      </c>
      <c r="J14" s="8"/>
      <c r="K14" s="8">
        <v>5</v>
      </c>
      <c r="L14" s="8">
        <v>35</v>
      </c>
      <c r="M14" s="8">
        <v>5</v>
      </c>
      <c r="N14" s="8">
        <v>15</v>
      </c>
      <c r="O14" s="8">
        <v>5</v>
      </c>
      <c r="P14" s="8">
        <v>35</v>
      </c>
      <c r="Q14" s="8"/>
      <c r="R14" s="8">
        <v>35</v>
      </c>
      <c r="S14" s="8"/>
    </row>
    <row r="15" spans="1:19" x14ac:dyDescent="0.2">
      <c r="A15" s="8">
        <v>42</v>
      </c>
      <c r="B15" s="8">
        <v>1.6</v>
      </c>
      <c r="C15" s="8">
        <v>10</v>
      </c>
      <c r="D15" s="8"/>
      <c r="E15" s="8"/>
      <c r="F15" s="8"/>
      <c r="G15" s="8"/>
      <c r="H15" s="8"/>
      <c r="I15" s="8"/>
      <c r="J15" s="8"/>
      <c r="K15" s="8">
        <v>15</v>
      </c>
      <c r="L15" s="8"/>
      <c r="M15" s="8"/>
      <c r="N15" s="8"/>
      <c r="O15" s="8"/>
      <c r="P15" s="8"/>
      <c r="Q15" s="8"/>
      <c r="R15" s="8"/>
      <c r="S15" s="8"/>
    </row>
    <row r="16" spans="1:19" x14ac:dyDescent="0.2">
      <c r="A16" s="8">
        <v>46</v>
      </c>
      <c r="B16" s="8">
        <v>2</v>
      </c>
      <c r="C16" s="8">
        <v>10</v>
      </c>
      <c r="D16" s="8"/>
      <c r="E16" s="8"/>
      <c r="F16" s="8"/>
      <c r="G16" s="8"/>
      <c r="H16" s="8"/>
      <c r="I16" s="8">
        <v>35</v>
      </c>
      <c r="J16" s="8"/>
      <c r="K16" s="8">
        <v>15</v>
      </c>
      <c r="L16" s="8"/>
      <c r="M16" s="8"/>
      <c r="N16" s="8"/>
      <c r="O16" s="8"/>
      <c r="P16" s="8"/>
      <c r="Q16" s="8"/>
      <c r="R16" s="8"/>
      <c r="S16" s="8"/>
    </row>
    <row r="17" spans="1:19" x14ac:dyDescent="0.2">
      <c r="A17" s="8">
        <v>50</v>
      </c>
      <c r="B17" s="8">
        <v>2.4</v>
      </c>
      <c r="C17" s="8">
        <v>5</v>
      </c>
      <c r="D17" s="8"/>
      <c r="E17" s="8"/>
      <c r="F17" s="8"/>
      <c r="G17" s="8"/>
      <c r="H17" s="8"/>
      <c r="I17" s="8">
        <v>20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A18" s="8">
        <v>54</v>
      </c>
      <c r="B18" s="8">
        <v>2.8</v>
      </c>
      <c r="C18" s="8"/>
      <c r="D18" s="8"/>
      <c r="E18" s="8"/>
      <c r="F18" s="8"/>
      <c r="G18" s="8"/>
      <c r="H18" s="8"/>
      <c r="I18" s="8"/>
      <c r="J18" s="8"/>
      <c r="K18" s="8">
        <v>3</v>
      </c>
      <c r="L18" s="8"/>
      <c r="M18" s="8"/>
      <c r="N18" s="8"/>
      <c r="O18" s="8"/>
      <c r="P18" s="8"/>
      <c r="Q18" s="8"/>
      <c r="R18" s="8"/>
      <c r="S18" s="8"/>
    </row>
    <row r="19" spans="1:19" x14ac:dyDescent="0.2">
      <c r="A19" s="8">
        <v>58</v>
      </c>
      <c r="B19" s="8">
        <v>3.3</v>
      </c>
      <c r="C19" s="8"/>
      <c r="D19" s="8"/>
      <c r="E19" s="8"/>
      <c r="F19" s="8"/>
      <c r="G19" s="8"/>
      <c r="H19" s="8"/>
      <c r="I19" s="8"/>
      <c r="J19" s="8">
        <v>3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">
      <c r="A20" s="8">
        <v>62</v>
      </c>
      <c r="B20" s="8">
        <v>3.8</v>
      </c>
      <c r="C20" s="8">
        <v>3</v>
      </c>
      <c r="D20" s="8"/>
      <c r="E20" s="8"/>
      <c r="F20" s="8"/>
      <c r="G20" s="8"/>
      <c r="H20" s="8"/>
      <c r="I20" s="8">
        <v>6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">
      <c r="A21" s="8">
        <v>66</v>
      </c>
      <c r="B21" s="8">
        <v>4.4000000000000004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">
      <c r="A22" s="8">
        <v>70</v>
      </c>
      <c r="B22" s="8">
        <v>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">
      <c r="A23" s="8">
        <v>74</v>
      </c>
      <c r="B23" s="8">
        <v>5.6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">
      <c r="A24" s="8">
        <v>78</v>
      </c>
      <c r="B24" s="8">
        <v>6.2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">
      <c r="A25" s="8">
        <v>82</v>
      </c>
      <c r="B25" s="8">
        <v>6.8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">
      <c r="A26" s="8">
        <v>86</v>
      </c>
      <c r="B26" s="8">
        <v>7.5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">
      <c r="A27" s="8">
        <v>90</v>
      </c>
      <c r="B27" s="8">
        <v>8.1999999999999993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">
      <c r="A54" s="13" t="s">
        <v>21</v>
      </c>
      <c r="B54" s="13" t="s">
        <v>23</v>
      </c>
      <c r="C54" s="12">
        <f>SUM(C9:C51)</f>
        <v>107</v>
      </c>
      <c r="D54" s="12">
        <f t="shared" ref="D54:S54" si="0">SUM(D9:D51)</f>
        <v>59</v>
      </c>
      <c r="E54" s="12">
        <f t="shared" si="0"/>
        <v>135</v>
      </c>
      <c r="F54" s="12">
        <f t="shared" ref="F54:G54" si="1">SUM(F9:F51)</f>
        <v>115</v>
      </c>
      <c r="G54" s="12">
        <f t="shared" si="1"/>
        <v>87</v>
      </c>
      <c r="H54" s="12">
        <f t="shared" si="0"/>
        <v>115</v>
      </c>
      <c r="I54" s="12">
        <f t="shared" si="0"/>
        <v>196</v>
      </c>
      <c r="J54" s="12">
        <f t="shared" si="0"/>
        <v>37</v>
      </c>
      <c r="K54" s="12">
        <f t="shared" si="0"/>
        <v>208</v>
      </c>
      <c r="L54" s="12">
        <f t="shared" si="0"/>
        <v>135</v>
      </c>
      <c r="M54" s="12">
        <f t="shared" si="0"/>
        <v>59</v>
      </c>
      <c r="N54" s="12">
        <f t="shared" si="0"/>
        <v>115</v>
      </c>
      <c r="O54" s="12">
        <f t="shared" si="0"/>
        <v>59</v>
      </c>
      <c r="P54" s="12">
        <f t="shared" ref="P54:Q54" si="2">SUM(P9:P51)</f>
        <v>135</v>
      </c>
      <c r="Q54" s="12">
        <f t="shared" si="2"/>
        <v>170</v>
      </c>
      <c r="R54" s="12">
        <f t="shared" si="0"/>
        <v>135</v>
      </c>
      <c r="S54" s="12">
        <f t="shared" si="0"/>
        <v>80</v>
      </c>
      <c r="T54" s="13">
        <f>SUM(C54:S54)</f>
        <v>1947</v>
      </c>
      <c r="U54" s="13" t="s">
        <v>35</v>
      </c>
    </row>
    <row r="55" spans="1:21" x14ac:dyDescent="0.2">
      <c r="A55" s="19"/>
      <c r="B55" s="19" t="s">
        <v>26</v>
      </c>
      <c r="C55" s="20">
        <f>ROUND(C54/$B$6, 1)</f>
        <v>30.6</v>
      </c>
      <c r="D55" s="20">
        <f t="shared" ref="D55:S55" si="3">ROUND(D54/$B$6, 1)</f>
        <v>16.899999999999999</v>
      </c>
      <c r="E55" s="20">
        <f t="shared" si="3"/>
        <v>38.6</v>
      </c>
      <c r="F55" s="20">
        <f t="shared" si="3"/>
        <v>32.9</v>
      </c>
      <c r="G55" s="20">
        <f t="shared" ref="G55" si="4">ROUND(G54/$B$6, 1)</f>
        <v>24.9</v>
      </c>
      <c r="H55" s="20">
        <f t="shared" si="3"/>
        <v>32.9</v>
      </c>
      <c r="I55" s="20">
        <f t="shared" si="3"/>
        <v>56</v>
      </c>
      <c r="J55" s="20">
        <f t="shared" si="3"/>
        <v>10.6</v>
      </c>
      <c r="K55" s="20">
        <f t="shared" si="3"/>
        <v>59.4</v>
      </c>
      <c r="L55" s="20">
        <f t="shared" si="3"/>
        <v>38.6</v>
      </c>
      <c r="M55" s="20">
        <f t="shared" si="3"/>
        <v>16.899999999999999</v>
      </c>
      <c r="N55" s="20">
        <f t="shared" si="3"/>
        <v>32.9</v>
      </c>
      <c r="O55" s="20">
        <f t="shared" si="3"/>
        <v>16.899999999999999</v>
      </c>
      <c r="P55" s="20">
        <f t="shared" ref="P55:Q55" si="5">ROUND(P54/$B$6, 1)</f>
        <v>38.6</v>
      </c>
      <c r="Q55" s="20">
        <f t="shared" si="5"/>
        <v>48.6</v>
      </c>
      <c r="R55" s="20">
        <f t="shared" si="3"/>
        <v>38.6</v>
      </c>
      <c r="S55" s="20">
        <f t="shared" si="3"/>
        <v>22.9</v>
      </c>
      <c r="T55" s="21">
        <f>ROUND(SUM(C55:S55),0)</f>
        <v>557</v>
      </c>
      <c r="U55" s="19" t="s">
        <v>36</v>
      </c>
    </row>
    <row r="56" spans="1:21" ht="19" x14ac:dyDescent="0.2">
      <c r="A56" s="13" t="s">
        <v>40</v>
      </c>
      <c r="B56" s="13" t="s">
        <v>23</v>
      </c>
      <c r="C56" s="22">
        <f>ROUND('Berechnungen Grundflaeche'!C53, 2)</f>
        <v>9.52</v>
      </c>
      <c r="D56" s="22">
        <f>ROUND('Berechnungen Grundflaeche'!D53, 2)</f>
        <v>3.55</v>
      </c>
      <c r="E56" s="22">
        <f>ROUND('Berechnungen Grundflaeche'!E53, 2)</f>
        <v>9.18</v>
      </c>
      <c r="F56" s="22">
        <f>ROUND('Berechnungen Grundflaeche'!F53, 2)</f>
        <v>6.51</v>
      </c>
      <c r="G56" s="22">
        <f>ROUND('Berechnungen Grundflaeche'!G53, 2)</f>
        <v>4.93</v>
      </c>
      <c r="H56" s="22">
        <f>ROUND('Berechnungen Grundflaeche'!H53, 2)</f>
        <v>6.51</v>
      </c>
      <c r="I56" s="22">
        <f>ROUND('Berechnungen Grundflaeche'!I53, 2)</f>
        <v>20.73</v>
      </c>
      <c r="J56" s="22">
        <f>ROUND('Berechnungen Grundflaeche'!J53, 2)</f>
        <v>2.5499999999999998</v>
      </c>
      <c r="K56" s="22">
        <f>ROUND('Berechnungen Grundflaeche'!K53, 2)</f>
        <v>14.07</v>
      </c>
      <c r="L56" s="22">
        <f>ROUND('Berechnungen Grundflaeche'!L53, 2)</f>
        <v>9.18</v>
      </c>
      <c r="M56" s="22">
        <f>ROUND('Berechnungen Grundflaeche'!M53, 2)</f>
        <v>3.55</v>
      </c>
      <c r="N56" s="22">
        <f>ROUND('Berechnungen Grundflaeche'!N53, 2)</f>
        <v>6.51</v>
      </c>
      <c r="O56" s="22">
        <f>ROUND('Berechnungen Grundflaeche'!O53, 2)</f>
        <v>3.55</v>
      </c>
      <c r="P56" s="22">
        <f>ROUND('Berechnungen Grundflaeche'!P53, 2)</f>
        <v>9.18</v>
      </c>
      <c r="Q56" s="22">
        <f>ROUND('Berechnungen Grundflaeche'!Q53, 2)</f>
        <v>8.25</v>
      </c>
      <c r="R56" s="22">
        <f>ROUND('Berechnungen Grundflaeche'!R53, 2)</f>
        <v>9.18</v>
      </c>
      <c r="S56" s="22">
        <f>ROUND('Berechnungen Grundflaeche'!S53, 2)</f>
        <v>4.42</v>
      </c>
      <c r="T56" s="23">
        <f>ROUND('Berechnungen Grundflaeche'!T53,1)</f>
        <v>131.4</v>
      </c>
      <c r="U56" s="13" t="s">
        <v>41</v>
      </c>
    </row>
    <row r="57" spans="1:21" ht="19" x14ac:dyDescent="0.2">
      <c r="A57" s="13"/>
      <c r="B57" s="13" t="s">
        <v>26</v>
      </c>
      <c r="C57" s="22">
        <f>ROUND('Berechnungen Grundflaeche'!C54, 2)</f>
        <v>2.72</v>
      </c>
      <c r="D57" s="22">
        <f>ROUND('Berechnungen Grundflaeche'!D54, 2)</f>
        <v>1.01</v>
      </c>
      <c r="E57" s="22">
        <f>ROUND('Berechnungen Grundflaeche'!E54, 2)</f>
        <v>2.62</v>
      </c>
      <c r="F57" s="22">
        <f>ROUND('Berechnungen Grundflaeche'!F54, 2)</f>
        <v>1.86</v>
      </c>
      <c r="G57" s="22">
        <f>ROUND('Berechnungen Grundflaeche'!G54, 2)</f>
        <v>1.41</v>
      </c>
      <c r="H57" s="22">
        <f>ROUND('Berechnungen Grundflaeche'!H54, 2)</f>
        <v>1.86</v>
      </c>
      <c r="I57" s="22">
        <f>ROUND('Berechnungen Grundflaeche'!I54, 2)</f>
        <v>5.92</v>
      </c>
      <c r="J57" s="22">
        <f>ROUND('Berechnungen Grundflaeche'!J54, 2)</f>
        <v>0.73</v>
      </c>
      <c r="K57" s="22">
        <f>ROUND('Berechnungen Grundflaeche'!K54, 2)</f>
        <v>4.0199999999999996</v>
      </c>
      <c r="L57" s="22">
        <f>ROUND('Berechnungen Grundflaeche'!L54, 2)</f>
        <v>2.62</v>
      </c>
      <c r="M57" s="22">
        <f>ROUND('Berechnungen Grundflaeche'!M54, 2)</f>
        <v>1.01</v>
      </c>
      <c r="N57" s="22">
        <f>ROUND('Berechnungen Grundflaeche'!N54, 2)</f>
        <v>1.86</v>
      </c>
      <c r="O57" s="22">
        <f>ROUND('Berechnungen Grundflaeche'!O54, 2)</f>
        <v>1.01</v>
      </c>
      <c r="P57" s="22">
        <f>ROUND('Berechnungen Grundflaeche'!P54, 2)</f>
        <v>2.62</v>
      </c>
      <c r="Q57" s="22">
        <f>ROUND('Berechnungen Grundflaeche'!Q54, 2)</f>
        <v>2.36</v>
      </c>
      <c r="R57" s="22">
        <f>ROUND('Berechnungen Grundflaeche'!R54, 2)</f>
        <v>2.62</v>
      </c>
      <c r="S57" s="22">
        <f>ROUND('Berechnungen Grundflaeche'!S54, 2)</f>
        <v>1.26</v>
      </c>
      <c r="T57" s="23">
        <f>ROUND('Berechnungen Grundflaeche'!T54, 1)</f>
        <v>37.5</v>
      </c>
      <c r="U57" s="13" t="s">
        <v>42</v>
      </c>
    </row>
    <row r="58" spans="1:21" x14ac:dyDescent="0.2">
      <c r="A58" s="19"/>
      <c r="B58" s="19" t="s">
        <v>27</v>
      </c>
      <c r="C58" s="24">
        <f>ROUND(100 * 'Berechnungen Grundflaeche'!C55,0)</f>
        <v>7</v>
      </c>
      <c r="D58" s="24">
        <f>ROUND(100 * 'Berechnungen Grundflaeche'!D55,0)</f>
        <v>3</v>
      </c>
      <c r="E58" s="24">
        <f>ROUND(100 * 'Berechnungen Grundflaeche'!E55,0)</f>
        <v>7</v>
      </c>
      <c r="F58" s="24">
        <f>ROUND(100 * 'Berechnungen Grundflaeche'!F55,0)</f>
        <v>5</v>
      </c>
      <c r="G58" s="24">
        <f>ROUND(100 * 'Berechnungen Grundflaeche'!G55,0)</f>
        <v>4</v>
      </c>
      <c r="H58" s="24">
        <f>ROUND(100 * 'Berechnungen Grundflaeche'!H55,0)</f>
        <v>5</v>
      </c>
      <c r="I58" s="24">
        <f>ROUND(100 * 'Berechnungen Grundflaeche'!I55,0)</f>
        <v>16</v>
      </c>
      <c r="J58" s="24">
        <f>ROUND(100 * 'Berechnungen Grundflaeche'!J55,0)</f>
        <v>2</v>
      </c>
      <c r="K58" s="24">
        <f>ROUND(100 * 'Berechnungen Grundflaeche'!K55,0)</f>
        <v>11</v>
      </c>
      <c r="L58" s="24">
        <f>ROUND(100 * 'Berechnungen Grundflaeche'!L55,0)</f>
        <v>7</v>
      </c>
      <c r="M58" s="24">
        <f>ROUND(100 * 'Berechnungen Grundflaeche'!M55,0)</f>
        <v>3</v>
      </c>
      <c r="N58" s="24">
        <f>ROUND(100 * 'Berechnungen Grundflaeche'!N55,0)</f>
        <v>5</v>
      </c>
      <c r="O58" s="24">
        <f>ROUND(100 * 'Berechnungen Grundflaeche'!O55,0)</f>
        <v>3</v>
      </c>
      <c r="P58" s="24">
        <f>ROUND(100 * 'Berechnungen Grundflaeche'!P55,0)</f>
        <v>7</v>
      </c>
      <c r="Q58" s="24">
        <f>ROUND(100 * 'Berechnungen Grundflaeche'!Q55,0)</f>
        <v>6</v>
      </c>
      <c r="R58" s="24">
        <f>ROUND(100 * 'Berechnungen Grundflaeche'!R55,0)</f>
        <v>7</v>
      </c>
      <c r="S58" s="24">
        <f>ROUND(100 * 'Berechnungen Grundflaeche'!S55,0)</f>
        <v>3</v>
      </c>
      <c r="T58" s="25"/>
      <c r="U58" s="19" t="s">
        <v>44</v>
      </c>
    </row>
    <row r="59" spans="1:21" x14ac:dyDescent="0.2">
      <c r="A59" s="13" t="s">
        <v>46</v>
      </c>
      <c r="B59" s="13" t="s">
        <v>23</v>
      </c>
      <c r="C59" s="26">
        <f>ROUND('Berechnungen Vorrat'!C53, 1)</f>
        <v>105.3</v>
      </c>
      <c r="D59" s="26">
        <f>ROUND('Berechnungen Vorrat'!D53, 1)</f>
        <v>35.5</v>
      </c>
      <c r="E59" s="26">
        <f>ROUND('Berechnungen Vorrat'!E53, 1)</f>
        <v>95.5</v>
      </c>
      <c r="F59" s="26">
        <f>ROUND('Berechnungen Vorrat'!F53, 1)</f>
        <v>64</v>
      </c>
      <c r="G59" s="26">
        <f>ROUND('Berechnungen Vorrat'!G53, 1)</f>
        <v>49</v>
      </c>
      <c r="H59" s="26">
        <f>ROUND('Berechnungen Vorrat'!H53, 1)</f>
        <v>64</v>
      </c>
      <c r="I59" s="26">
        <f>ROUND('Berechnungen Vorrat'!I53, 1)</f>
        <v>236.3</v>
      </c>
      <c r="J59" s="26">
        <f>ROUND('Berechnungen Vorrat'!J53, 1)</f>
        <v>27.6</v>
      </c>
      <c r="K59" s="26">
        <f>ROUND('Berechnungen Vorrat'!K53, 1)</f>
        <v>146.9</v>
      </c>
      <c r="L59" s="26">
        <f>ROUND('Berechnungen Vorrat'!L53, 1)</f>
        <v>95.5</v>
      </c>
      <c r="M59" s="26">
        <f>ROUND('Berechnungen Vorrat'!M53, 1)</f>
        <v>35.5</v>
      </c>
      <c r="N59" s="26">
        <f>ROUND('Berechnungen Vorrat'!N53, 1)</f>
        <v>64</v>
      </c>
      <c r="O59" s="26">
        <f>ROUND('Berechnungen Vorrat'!O53, 1)</f>
        <v>35.5</v>
      </c>
      <c r="P59" s="26">
        <f>ROUND('Berechnungen Vorrat'!P53, 1)</f>
        <v>95.5</v>
      </c>
      <c r="Q59" s="26">
        <f>ROUND('Berechnungen Vorrat'!Q53, 1)</f>
        <v>78</v>
      </c>
      <c r="R59" s="26">
        <f>ROUND('Berechnungen Vorrat'!R53, 1)</f>
        <v>95.5</v>
      </c>
      <c r="S59" s="26">
        <f>ROUND('Berechnungen Vorrat'!S53, 1)</f>
        <v>41.5</v>
      </c>
      <c r="T59" s="27">
        <f>ROUND('Berechnungen Vorrat'!T53, 0)</f>
        <v>1365</v>
      </c>
      <c r="U59" s="13" t="s">
        <v>37</v>
      </c>
    </row>
    <row r="60" spans="1:21" x14ac:dyDescent="0.2">
      <c r="A60" s="13"/>
      <c r="B60" s="13" t="s">
        <v>26</v>
      </c>
      <c r="C60" s="26">
        <f>ROUND('Berechnungen Vorrat'!C54, 1)</f>
        <v>30.1</v>
      </c>
      <c r="D60" s="26">
        <f>ROUND('Berechnungen Vorrat'!D54, 1)</f>
        <v>10.1</v>
      </c>
      <c r="E60" s="26">
        <f>ROUND('Berechnungen Vorrat'!E54, 1)</f>
        <v>27.3</v>
      </c>
      <c r="F60" s="26">
        <f>ROUND('Berechnungen Vorrat'!F54, 1)</f>
        <v>18.3</v>
      </c>
      <c r="G60" s="26">
        <f>ROUND('Berechnungen Vorrat'!G54, 1)</f>
        <v>14</v>
      </c>
      <c r="H60" s="26">
        <f>ROUND('Berechnungen Vorrat'!H54, 1)</f>
        <v>18.3</v>
      </c>
      <c r="I60" s="26">
        <f>ROUND('Berechnungen Vorrat'!I54, 1)</f>
        <v>67.5</v>
      </c>
      <c r="J60" s="26">
        <f>ROUND('Berechnungen Vorrat'!J54, 1)</f>
        <v>7.9</v>
      </c>
      <c r="K60" s="26">
        <f>ROUND('Berechnungen Vorrat'!K54, 1)</f>
        <v>42</v>
      </c>
      <c r="L60" s="26">
        <f>ROUND('Berechnungen Vorrat'!L54, 1)</f>
        <v>27.3</v>
      </c>
      <c r="M60" s="26">
        <f>ROUND('Berechnungen Vorrat'!M54, 1)</f>
        <v>10.1</v>
      </c>
      <c r="N60" s="26">
        <f>ROUND('Berechnungen Vorrat'!N54, 1)</f>
        <v>18.3</v>
      </c>
      <c r="O60" s="26">
        <f>ROUND('Berechnungen Vorrat'!O54, 1)</f>
        <v>10.1</v>
      </c>
      <c r="P60" s="26">
        <f>ROUND('Berechnungen Vorrat'!P54, 1)</f>
        <v>27.3</v>
      </c>
      <c r="Q60" s="26">
        <f>ROUND('Berechnungen Vorrat'!Q54, 1)</f>
        <v>22.3</v>
      </c>
      <c r="R60" s="26">
        <f>ROUND('Berechnungen Vorrat'!R54, 1)</f>
        <v>27.3</v>
      </c>
      <c r="S60" s="26">
        <f>ROUND('Berechnungen Vorrat'!S54, 1)</f>
        <v>11.9</v>
      </c>
      <c r="T60" s="27">
        <f>ROUND('Berechnungen Vorrat'!T54, 0)</f>
        <v>390</v>
      </c>
      <c r="U60" s="13" t="s">
        <v>38</v>
      </c>
    </row>
    <row r="61" spans="1:21" x14ac:dyDescent="0.2">
      <c r="A61" s="19"/>
      <c r="B61" s="19" t="s">
        <v>27</v>
      </c>
      <c r="C61" s="24">
        <f>ROUND(100 * 'Berechnungen Vorrat'!C55, 0)</f>
        <v>8</v>
      </c>
      <c r="D61" s="24">
        <f>ROUND(100 * 'Berechnungen Vorrat'!D55, 0)</f>
        <v>3</v>
      </c>
      <c r="E61" s="24">
        <f>ROUND(100 * 'Berechnungen Vorrat'!E55, 0)</f>
        <v>7</v>
      </c>
      <c r="F61" s="24">
        <f>ROUND(100 * 'Berechnungen Vorrat'!F55, 0)</f>
        <v>5</v>
      </c>
      <c r="G61" s="24">
        <f>ROUND(100 * 'Berechnungen Vorrat'!G55, 0)</f>
        <v>4</v>
      </c>
      <c r="H61" s="24">
        <f>ROUND(100 * 'Berechnungen Vorrat'!H55, 0)</f>
        <v>5</v>
      </c>
      <c r="I61" s="24">
        <f>ROUND(100 * 'Berechnungen Vorrat'!I55, 0)</f>
        <v>17</v>
      </c>
      <c r="J61" s="24">
        <f>ROUND(100 * 'Berechnungen Vorrat'!J55, 0)</f>
        <v>2</v>
      </c>
      <c r="K61" s="24">
        <f>ROUND(100 * 'Berechnungen Vorrat'!K55, 0)</f>
        <v>11</v>
      </c>
      <c r="L61" s="24">
        <f>ROUND(100 * 'Berechnungen Vorrat'!L55, 0)</f>
        <v>7</v>
      </c>
      <c r="M61" s="24">
        <f>ROUND(100 * 'Berechnungen Vorrat'!M55, 0)</f>
        <v>3</v>
      </c>
      <c r="N61" s="24">
        <f>ROUND(100 * 'Berechnungen Vorrat'!N55, 0)</f>
        <v>5</v>
      </c>
      <c r="O61" s="24">
        <f>ROUND(100 * 'Berechnungen Vorrat'!O55, 0)</f>
        <v>3</v>
      </c>
      <c r="P61" s="24">
        <f>ROUND(100 * 'Berechnungen Vorrat'!P55, 0)</f>
        <v>7</v>
      </c>
      <c r="Q61" s="24">
        <f>ROUND(100 * 'Berechnungen Vorrat'!Q55, 0)</f>
        <v>6</v>
      </c>
      <c r="R61" s="24">
        <f>ROUND(100 * 'Berechnungen Vorrat'!R55, 0)</f>
        <v>7</v>
      </c>
      <c r="S61" s="24">
        <f>ROUND(100 * 'Berechnungen Vorrat'!S55, 0)</f>
        <v>3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6" x14ac:dyDescent="0.2"/>
  <cols>
    <col min="1" max="1" width="17.83203125" customWidth="1"/>
    <col min="2" max="2" width="12" customWidth="1"/>
  </cols>
  <sheetData>
    <row r="1" spans="1:19" ht="21" x14ac:dyDescent="0.25">
      <c r="A1" s="1" t="s">
        <v>28</v>
      </c>
    </row>
    <row r="2" spans="1:19" x14ac:dyDescent="0.2">
      <c r="A2" s="5" t="s">
        <v>34</v>
      </c>
    </row>
    <row r="3" spans="1:19" x14ac:dyDescent="0.2">
      <c r="A3" s="2" t="s">
        <v>15</v>
      </c>
    </row>
    <row r="4" spans="1:19" x14ac:dyDescent="0.2">
      <c r="A4" s="2" t="s">
        <v>16</v>
      </c>
    </row>
    <row r="5" spans="1:19" x14ac:dyDescent="0.2">
      <c r="A5" s="2" t="s">
        <v>17</v>
      </c>
    </row>
    <row r="6" spans="1:19" x14ac:dyDescent="0.2">
      <c r="A6" s="2" t="s">
        <v>18</v>
      </c>
      <c r="B6">
        <f>Kluppierungsprotokoll!B6</f>
        <v>3.5</v>
      </c>
      <c r="C6" s="2" t="s">
        <v>0</v>
      </c>
    </row>
    <row r="8" spans="1:19" ht="51" x14ac:dyDescent="0.2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">
      <c r="A9" s="7">
        <f>Kluppierungsprotokoll!A9</f>
        <v>18</v>
      </c>
      <c r="B9" s="7">
        <f>Kluppierungsprotokoll!B9</f>
        <v>0.2</v>
      </c>
      <c r="C9" s="7">
        <f>Kluppierungsprotokoll!C9/$B$6</f>
        <v>7.1428571428571432</v>
      </c>
      <c r="D9" s="7">
        <f>Kluppierungsprotokoll!D9/$B$6</f>
        <v>3.4285714285714284</v>
      </c>
      <c r="E9" s="7">
        <f>Kluppierungsprotokoll!E9/$B$6</f>
        <v>8.5714285714285712</v>
      </c>
      <c r="F9" s="7">
        <f>Kluppierungsprotokoll!F9/$B$6</f>
        <v>5.7142857142857144</v>
      </c>
      <c r="G9" s="7">
        <f>Kluppierungsprotokoll!G9/$B$6</f>
        <v>7.1428571428571432</v>
      </c>
      <c r="H9" s="7">
        <f>Kluppierungsprotokoll!H9/$B$6</f>
        <v>5.7142857142857144</v>
      </c>
      <c r="I9" s="7">
        <f>Kluppierungsprotokoll!I9/$B$6</f>
        <v>8.5714285714285712</v>
      </c>
      <c r="J9" s="7">
        <f>Kluppierungsprotokoll!J9/$B$6</f>
        <v>5.7142857142857144</v>
      </c>
      <c r="K9" s="7">
        <f>Kluppierungsprotokoll!K9/$B$6</f>
        <v>20</v>
      </c>
      <c r="L9" s="7">
        <f>Kluppierungsprotokoll!L9/$B$6</f>
        <v>8.5714285714285712</v>
      </c>
      <c r="M9" s="7">
        <f>Kluppierungsprotokoll!M9/$B$6</f>
        <v>3.4285714285714284</v>
      </c>
      <c r="N9" s="7">
        <f>Kluppierungsprotokoll!N9/$B$6</f>
        <v>5.7142857142857144</v>
      </c>
      <c r="O9" s="7">
        <f>Kluppierungsprotokoll!O9/$B$6</f>
        <v>3.4285714285714284</v>
      </c>
      <c r="P9" s="7">
        <f>Kluppierungsprotokoll!P9/$B$6</f>
        <v>8.5714285714285712</v>
      </c>
      <c r="Q9" s="7">
        <f>Kluppierungsprotokoll!Q9/$B$6</f>
        <v>20</v>
      </c>
      <c r="R9" s="7">
        <f>Kluppierungsprotokoll!R9/$B$6</f>
        <v>8.5714285714285712</v>
      </c>
      <c r="S9" s="7">
        <f>Kluppierungsprotokoll!S9/$B$6</f>
        <v>1.4285714285714286</v>
      </c>
    </row>
    <row r="10" spans="1:19" x14ac:dyDescent="0.2">
      <c r="A10" s="8">
        <f>Kluppierungsprotokoll!A10</f>
        <v>22</v>
      </c>
      <c r="B10" s="8">
        <f>Kluppierungsprotokoll!B10</f>
        <v>0.3</v>
      </c>
      <c r="C10" s="8">
        <f>Kluppierungsprotokoll!C10/$B$6</f>
        <v>5.7142857142857144</v>
      </c>
      <c r="D10" s="8">
        <f>Kluppierungsprotokoll!D10/$B$6</f>
        <v>2</v>
      </c>
      <c r="E10" s="8">
        <f>Kluppierungsprotokoll!E10/$B$6</f>
        <v>7.1428571428571432</v>
      </c>
      <c r="F10" s="8">
        <f>Kluppierungsprotokoll!F10/$B$6</f>
        <v>11.428571428571429</v>
      </c>
      <c r="G10" s="8">
        <f>Kluppierungsprotokoll!G10/$B$6</f>
        <v>5.7142857142857144</v>
      </c>
      <c r="H10" s="8">
        <f>Kluppierungsprotokoll!H10/$B$6</f>
        <v>11.428571428571429</v>
      </c>
      <c r="I10" s="8">
        <f>Kluppierungsprotokoll!I10/$B$6</f>
        <v>7.1428571428571432</v>
      </c>
      <c r="J10" s="8">
        <f>Kluppierungsprotokoll!J10/$B$6</f>
        <v>0</v>
      </c>
      <c r="K10" s="8">
        <f>Kluppierungsprotokoll!K10/$B$6</f>
        <v>5.7142857142857144</v>
      </c>
      <c r="L10" s="8">
        <f>Kluppierungsprotokoll!L10/$B$6</f>
        <v>7.1428571428571432</v>
      </c>
      <c r="M10" s="8">
        <f>Kluppierungsprotokoll!M10/$B$6</f>
        <v>2</v>
      </c>
      <c r="N10" s="8">
        <f>Kluppierungsprotokoll!N10/$B$6</f>
        <v>11.428571428571429</v>
      </c>
      <c r="O10" s="8">
        <f>Kluppierungsprotokoll!O10/$B$6</f>
        <v>2</v>
      </c>
      <c r="P10" s="8">
        <f>Kluppierungsprotokoll!P10/$B$6</f>
        <v>7.1428571428571432</v>
      </c>
      <c r="Q10" s="8">
        <f>Kluppierungsprotokoll!Q10/$B$6</f>
        <v>5.7142857142857144</v>
      </c>
      <c r="R10" s="8">
        <f>Kluppierungsprotokoll!R10/$B$6</f>
        <v>7.1428571428571432</v>
      </c>
      <c r="S10" s="8">
        <f>Kluppierungsprotokoll!S10/$B$6</f>
        <v>5.7142857142857144</v>
      </c>
    </row>
    <row r="11" spans="1:19" x14ac:dyDescent="0.2">
      <c r="A11" s="8">
        <f>Kluppierungsprotokoll!A11</f>
        <v>26</v>
      </c>
      <c r="B11" s="8">
        <f>Kluppierungsprotokoll!B11</f>
        <v>0.5</v>
      </c>
      <c r="C11" s="8">
        <f>Kluppierungsprotokoll!C11/$B$6</f>
        <v>0</v>
      </c>
      <c r="D11" s="8">
        <f>Kluppierungsprotokoll!D11/$B$6</f>
        <v>4.2857142857142856</v>
      </c>
      <c r="E11" s="8">
        <f>Kluppierungsprotokoll!E11/$B$6</f>
        <v>1.4285714285714286</v>
      </c>
      <c r="F11" s="8">
        <f>Kluppierungsprotokoll!F11/$B$6</f>
        <v>5.7142857142857144</v>
      </c>
      <c r="G11" s="8">
        <f>Kluppierungsprotokoll!G11/$B$6</f>
        <v>0.5714285714285714</v>
      </c>
      <c r="H11" s="8">
        <f>Kluppierungsprotokoll!H11/$B$6</f>
        <v>5.7142857142857144</v>
      </c>
      <c r="I11" s="8">
        <f>Kluppierungsprotokoll!I11/$B$6</f>
        <v>1.4285714285714286</v>
      </c>
      <c r="J11" s="8">
        <f>Kluppierungsprotokoll!J11/$B$6</f>
        <v>0</v>
      </c>
      <c r="K11" s="8">
        <f>Kluppierungsprotokoll!K11/$B$6</f>
        <v>5.7142857142857144</v>
      </c>
      <c r="L11" s="8">
        <f>Kluppierungsprotokoll!L11/$B$6</f>
        <v>1.4285714285714286</v>
      </c>
      <c r="M11" s="8">
        <f>Kluppierungsprotokoll!M11/$B$6</f>
        <v>4.2857142857142856</v>
      </c>
      <c r="N11" s="8">
        <f>Kluppierungsprotokoll!N11/$B$6</f>
        <v>5.7142857142857144</v>
      </c>
      <c r="O11" s="8">
        <f>Kluppierungsprotokoll!O11/$B$6</f>
        <v>4.2857142857142856</v>
      </c>
      <c r="P11" s="8">
        <f>Kluppierungsprotokoll!P11/$B$6</f>
        <v>1.4285714285714286</v>
      </c>
      <c r="Q11" s="8">
        <f>Kluppierungsprotokoll!Q11/$B$6</f>
        <v>5.7142857142857144</v>
      </c>
      <c r="R11" s="8">
        <f>Kluppierungsprotokoll!R11/$B$6</f>
        <v>1.4285714285714286</v>
      </c>
      <c r="S11" s="8">
        <f>Kluppierungsprotokoll!S11/$B$6</f>
        <v>5.7142857142857144</v>
      </c>
    </row>
    <row r="12" spans="1:19" x14ac:dyDescent="0.2">
      <c r="A12" s="8">
        <f>Kluppierungsprotokoll!A12</f>
        <v>30</v>
      </c>
      <c r="B12" s="8">
        <f>Kluppierungsprotokoll!B12</f>
        <v>0.7</v>
      </c>
      <c r="C12" s="8">
        <f>Kluppierungsprotokoll!C12/$B$6</f>
        <v>3.4285714285714284</v>
      </c>
      <c r="D12" s="8">
        <f>Kluppierungsprotokoll!D12/$B$6</f>
        <v>2.8571428571428572</v>
      </c>
      <c r="E12" s="8">
        <f>Kluppierungsprotokoll!E12/$B$6</f>
        <v>5.7142857142857144</v>
      </c>
      <c r="F12" s="8">
        <f>Kluppierungsprotokoll!F12/$B$6</f>
        <v>1.4285714285714286</v>
      </c>
      <c r="G12" s="8">
        <f>Kluppierungsprotokoll!G12/$B$6</f>
        <v>2.8571428571428572</v>
      </c>
      <c r="H12" s="8">
        <f>Kluppierungsprotokoll!H12/$B$6</f>
        <v>1.4285714285714286</v>
      </c>
      <c r="I12" s="8">
        <f>Kluppierungsprotokoll!I12/$B$6</f>
        <v>5.7142857142857144</v>
      </c>
      <c r="J12" s="8">
        <f>Kluppierungsprotokoll!J12/$B$6</f>
        <v>0.2857142857142857</v>
      </c>
      <c r="K12" s="8">
        <f>Kluppierungsprotokoll!K12/$B$6</f>
        <v>11.428571428571429</v>
      </c>
      <c r="L12" s="8">
        <f>Kluppierungsprotokoll!L12/$B$6</f>
        <v>5.7142857142857144</v>
      </c>
      <c r="M12" s="8">
        <f>Kluppierungsprotokoll!M12/$B$6</f>
        <v>2.8571428571428572</v>
      </c>
      <c r="N12" s="8">
        <f>Kluppierungsprotokoll!N12/$B$6</f>
        <v>1.4285714285714286</v>
      </c>
      <c r="O12" s="8">
        <f>Kluppierungsprotokoll!O12/$B$6</f>
        <v>2.8571428571428572</v>
      </c>
      <c r="P12" s="8">
        <f>Kluppierungsprotokoll!P12/$B$6</f>
        <v>5.7142857142857144</v>
      </c>
      <c r="Q12" s="8">
        <f>Kluppierungsprotokoll!Q12/$B$6</f>
        <v>11.428571428571429</v>
      </c>
      <c r="R12" s="8">
        <f>Kluppierungsprotokoll!R12/$B$6</f>
        <v>5.7142857142857144</v>
      </c>
      <c r="S12" s="8">
        <f>Kluppierungsprotokoll!S12/$B$6</f>
        <v>10</v>
      </c>
    </row>
    <row r="13" spans="1:19" x14ac:dyDescent="0.2">
      <c r="A13" s="8">
        <f>Kluppierungsprotokoll!A13</f>
        <v>34</v>
      </c>
      <c r="B13" s="8">
        <f>Kluppierungsprotokoll!B13</f>
        <v>1</v>
      </c>
      <c r="C13" s="8">
        <f>Kluppierungsprotokoll!C13/$B$6</f>
        <v>2</v>
      </c>
      <c r="D13" s="8">
        <f>Kluppierungsprotokoll!D13/$B$6</f>
        <v>2.8571428571428572</v>
      </c>
      <c r="E13" s="8">
        <f>Kluppierungsprotokoll!E13/$B$6</f>
        <v>5.7142857142857144</v>
      </c>
      <c r="F13" s="8">
        <f>Kluppierungsprotokoll!F13/$B$6</f>
        <v>4.2857142857142856</v>
      </c>
      <c r="G13" s="8">
        <f>Kluppierungsprotokoll!G13/$B$6</f>
        <v>8.5714285714285712</v>
      </c>
      <c r="H13" s="8">
        <f>Kluppierungsprotokoll!H13/$B$6</f>
        <v>4.2857142857142856</v>
      </c>
      <c r="I13" s="8">
        <f>Kluppierungsprotokoll!I13/$B$6</f>
        <v>5.7142857142857144</v>
      </c>
      <c r="J13" s="8">
        <f>Kluppierungsprotokoll!J13/$B$6</f>
        <v>3.7142857142857144</v>
      </c>
      <c r="K13" s="8">
        <f>Kluppierungsprotokoll!K13/$B$6</f>
        <v>5.7142857142857144</v>
      </c>
      <c r="L13" s="8">
        <f>Kluppierungsprotokoll!L13/$B$6</f>
        <v>5.7142857142857144</v>
      </c>
      <c r="M13" s="8">
        <f>Kluppierungsprotokoll!M13/$B$6</f>
        <v>2.8571428571428572</v>
      </c>
      <c r="N13" s="8">
        <f>Kluppierungsprotokoll!N13/$B$6</f>
        <v>4.2857142857142856</v>
      </c>
      <c r="O13" s="8">
        <f>Kluppierungsprotokoll!O13/$B$6</f>
        <v>2.8571428571428572</v>
      </c>
      <c r="P13" s="8">
        <f>Kluppierungsprotokoll!P13/$B$6</f>
        <v>5.7142857142857144</v>
      </c>
      <c r="Q13" s="8">
        <f>Kluppierungsprotokoll!Q13/$B$6</f>
        <v>5.7142857142857144</v>
      </c>
      <c r="R13" s="8">
        <f>Kluppierungsprotokoll!R13/$B$6</f>
        <v>5.7142857142857144</v>
      </c>
      <c r="S13" s="8">
        <f>Kluppierungsprotokoll!S13/$B$6</f>
        <v>0</v>
      </c>
    </row>
    <row r="14" spans="1:19" x14ac:dyDescent="0.2">
      <c r="A14" s="8">
        <f>Kluppierungsprotokoll!A14</f>
        <v>38</v>
      </c>
      <c r="B14" s="8">
        <f>Kluppierungsprotokoll!B14</f>
        <v>1.3</v>
      </c>
      <c r="C14" s="8">
        <f>Kluppierungsprotokoll!C14/$B$6</f>
        <v>4.2857142857142856</v>
      </c>
      <c r="D14" s="8">
        <f>Kluppierungsprotokoll!D14/$B$6</f>
        <v>1.4285714285714286</v>
      </c>
      <c r="E14" s="8">
        <f>Kluppierungsprotokoll!E14/$B$6</f>
        <v>10</v>
      </c>
      <c r="F14" s="8">
        <f>Kluppierungsprotokoll!F14/$B$6</f>
        <v>4.2857142857142856</v>
      </c>
      <c r="G14" s="8">
        <f>Kluppierungsprotokoll!G14/$B$6</f>
        <v>0</v>
      </c>
      <c r="H14" s="8">
        <f>Kluppierungsprotokoll!H14/$B$6</f>
        <v>4.2857142857142856</v>
      </c>
      <c r="I14" s="8">
        <f>Kluppierungsprotokoll!I14/$B$6</f>
        <v>10</v>
      </c>
      <c r="J14" s="8">
        <f>Kluppierungsprotokoll!J14/$B$6</f>
        <v>0</v>
      </c>
      <c r="K14" s="8">
        <f>Kluppierungsprotokoll!K14/$B$6</f>
        <v>1.4285714285714286</v>
      </c>
      <c r="L14" s="8">
        <f>Kluppierungsprotokoll!L14/$B$6</f>
        <v>10</v>
      </c>
      <c r="M14" s="8">
        <f>Kluppierungsprotokoll!M14/$B$6</f>
        <v>1.4285714285714286</v>
      </c>
      <c r="N14" s="8">
        <f>Kluppierungsprotokoll!N14/$B$6</f>
        <v>4.2857142857142856</v>
      </c>
      <c r="O14" s="8">
        <f>Kluppierungsprotokoll!O14/$B$6</f>
        <v>1.4285714285714286</v>
      </c>
      <c r="P14" s="8">
        <f>Kluppierungsprotokoll!P14/$B$6</f>
        <v>10</v>
      </c>
      <c r="Q14" s="8">
        <f>Kluppierungsprotokoll!Q14/$B$6</f>
        <v>0</v>
      </c>
      <c r="R14" s="8">
        <f>Kluppierungsprotokoll!R14/$B$6</f>
        <v>10</v>
      </c>
      <c r="S14" s="8">
        <f>Kluppierungsprotokoll!S14/$B$6</f>
        <v>0</v>
      </c>
    </row>
    <row r="15" spans="1:19" x14ac:dyDescent="0.2">
      <c r="A15" s="8">
        <f>Kluppierungsprotokoll!A15</f>
        <v>42</v>
      </c>
      <c r="B15" s="8">
        <f>Kluppierungsprotokoll!B15</f>
        <v>1.6</v>
      </c>
      <c r="C15" s="8">
        <f>Kluppierungsprotokoll!C15/$B$6</f>
        <v>2.8571428571428572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4.2857142857142856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">
      <c r="A16" s="8">
        <f>Kluppierungsprotokoll!A16</f>
        <v>46</v>
      </c>
      <c r="B16" s="8">
        <f>Kluppierungsprotokoll!B16</f>
        <v>2</v>
      </c>
      <c r="C16" s="8">
        <f>Kluppierungsprotokoll!C16/$B$6</f>
        <v>2.8571428571428572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10</v>
      </c>
      <c r="J16" s="8">
        <f>Kluppierungsprotokoll!J16/$B$6</f>
        <v>0</v>
      </c>
      <c r="K16" s="8">
        <f>Kluppierungsprotokoll!K16/$B$6</f>
        <v>4.2857142857142856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">
      <c r="A17" s="8">
        <f>Kluppierungsprotokoll!A17</f>
        <v>50</v>
      </c>
      <c r="B17" s="8">
        <f>Kluppierungsprotokoll!B17</f>
        <v>2.4</v>
      </c>
      <c r="C17" s="8">
        <f>Kluppierungsprotokoll!C17/$B$6</f>
        <v>1.4285714285714286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5.7142857142857144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">
      <c r="A18" s="8">
        <f>Kluppierungsprotokoll!A18</f>
        <v>54</v>
      </c>
      <c r="B18" s="8">
        <f>Kluppierungsprotokoll!B18</f>
        <v>2.8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0.8571428571428571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">
      <c r="A19" s="8">
        <f>Kluppierungsprotokoll!A19</f>
        <v>58</v>
      </c>
      <c r="B19" s="8">
        <f>Kluppierungsprotokoll!B19</f>
        <v>3.3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0.8571428571428571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">
      <c r="A20" s="8">
        <f>Kluppierungsprotokoll!A20</f>
        <v>62</v>
      </c>
      <c r="B20" s="8">
        <f>Kluppierungsprotokoll!B20</f>
        <v>3.8</v>
      </c>
      <c r="C20" s="8">
        <f>Kluppierungsprotokoll!C20/$B$6</f>
        <v>0.8571428571428571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1.7142857142857142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">
      <c r="A21" s="8">
        <f>Kluppierungsprotokoll!A21</f>
        <v>66</v>
      </c>
      <c r="B21" s="8">
        <f>Kluppierungsprotokoll!B21</f>
        <v>4.4000000000000004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">
      <c r="A22" s="8">
        <f>Kluppierungsprotokoll!A22</f>
        <v>70</v>
      </c>
      <c r="B22" s="8">
        <f>Kluppierungsprotokoll!B22</f>
        <v>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">
      <c r="A23" s="8">
        <f>Kluppierungsprotokoll!A23</f>
        <v>74</v>
      </c>
      <c r="B23" s="8">
        <f>Kluppierungsprotokoll!B23</f>
        <v>5.6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">
      <c r="A24" s="8">
        <f>Kluppierungsprotokoll!A24</f>
        <v>78</v>
      </c>
      <c r="B24" s="8">
        <f>Kluppierungsprotokoll!B24</f>
        <v>6.2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">
      <c r="A25" s="8">
        <f>Kluppierungsprotokoll!A25</f>
        <v>82</v>
      </c>
      <c r="B25" s="8">
        <f>Kluppierungsprotokoll!B25</f>
        <v>6.8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">
      <c r="A26" s="8">
        <f>Kluppierungsprotokoll!A26</f>
        <v>86</v>
      </c>
      <c r="B26" s="8">
        <f>Kluppierungsprotokoll!B26</f>
        <v>7.5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">
      <c r="A27" s="8">
        <f>Kluppierungsprotokoll!A27</f>
        <v>90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6" x14ac:dyDescent="0.2"/>
  <cols>
    <col min="1" max="1" width="17.83203125" customWidth="1"/>
    <col min="2" max="2" width="12" customWidth="1"/>
  </cols>
  <sheetData>
    <row r="1" spans="1:19" ht="21" x14ac:dyDescent="0.25">
      <c r="A1" s="1" t="s">
        <v>29</v>
      </c>
    </row>
    <row r="2" spans="1:19" x14ac:dyDescent="0.2">
      <c r="A2" s="5" t="s">
        <v>33</v>
      </c>
    </row>
    <row r="3" spans="1:19" x14ac:dyDescent="0.2">
      <c r="A3" s="2" t="s">
        <v>15</v>
      </c>
    </row>
    <row r="4" spans="1:19" x14ac:dyDescent="0.2">
      <c r="A4" s="2" t="s">
        <v>16</v>
      </c>
    </row>
    <row r="5" spans="1:19" x14ac:dyDescent="0.2">
      <c r="A5" s="2" t="s">
        <v>17</v>
      </c>
    </row>
    <row r="6" spans="1:19" x14ac:dyDescent="0.2">
      <c r="A6" s="2" t="s">
        <v>18</v>
      </c>
      <c r="B6">
        <f>Kluppierungsprotokoll!B6</f>
        <v>3.5</v>
      </c>
      <c r="C6" s="2" t="s">
        <v>0</v>
      </c>
    </row>
    <row r="8" spans="1:19" ht="51" x14ac:dyDescent="0.2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">
      <c r="A9" s="7">
        <f>Kluppierungsprotokoll!A9</f>
        <v>18</v>
      </c>
      <c r="B9" s="7">
        <f>Kluppierungsprotokoll!B9</f>
        <v>0.2</v>
      </c>
      <c r="C9" s="7">
        <f>Kluppierungsprotokoll!C9*($A9/200)^2*PI()</f>
        <v>0.63617251235193306</v>
      </c>
      <c r="D9" s="7">
        <f>Kluppierungsprotokoll!D9*($A9/200)^2*PI()</f>
        <v>0.30536280592892789</v>
      </c>
      <c r="E9" s="7">
        <f>Kluppierungsprotokoll!E9*($A9/200)^2*PI()</f>
        <v>0.76340701482231976</v>
      </c>
      <c r="F9" s="7">
        <f>Kluppierungsprotokoll!F9*($A9/200)^2*PI()</f>
        <v>0.50893800988154636</v>
      </c>
      <c r="G9" s="7">
        <f>Kluppierungsprotokoll!G9*($A9/200)^2*PI()</f>
        <v>0.63617251235193306</v>
      </c>
      <c r="H9" s="7">
        <f>Kluppierungsprotokoll!H9*($A9/200)^2*PI()</f>
        <v>0.50893800988154636</v>
      </c>
      <c r="I9" s="7">
        <f>Kluppierungsprotokoll!I9*($A9/200)^2*PI()</f>
        <v>0.76340701482231976</v>
      </c>
      <c r="J9" s="7">
        <f>Kluppierungsprotokoll!J9*($A9/200)^2*PI()</f>
        <v>0.50893800988154636</v>
      </c>
      <c r="K9" s="7">
        <f>Kluppierungsprotokoll!K9*($A9/200)^2*PI()</f>
        <v>1.7812830345854125</v>
      </c>
      <c r="L9" s="7">
        <f>Kluppierungsprotokoll!L9*($A9/200)^2*PI()</f>
        <v>0.76340701482231976</v>
      </c>
      <c r="M9" s="7">
        <f>Kluppierungsprotokoll!M9*($A9/200)^2*PI()</f>
        <v>0.30536280592892789</v>
      </c>
      <c r="N9" s="7">
        <f>Kluppierungsprotokoll!N9*($A9/200)^2*PI()</f>
        <v>0.50893800988154636</v>
      </c>
      <c r="O9" s="7">
        <f>Kluppierungsprotokoll!O9*($A9/200)^2*PI()</f>
        <v>0.30536280592892789</v>
      </c>
      <c r="P9" s="7">
        <f>Kluppierungsprotokoll!P9*($A9/200)^2*PI()</f>
        <v>0.76340701482231976</v>
      </c>
      <c r="Q9" s="7">
        <f>Kluppierungsprotokoll!Q9*($A9/200)^2*PI()</f>
        <v>1.7812830345854125</v>
      </c>
      <c r="R9" s="7">
        <f>Kluppierungsprotokoll!R9*($A9/200)^2*PI()</f>
        <v>0.76340701482231976</v>
      </c>
      <c r="S9" s="7">
        <f>Kluppierungsprotokoll!S9*($A9/200)^2*PI()</f>
        <v>0.12723450247038659</v>
      </c>
    </row>
    <row r="10" spans="1:19" x14ac:dyDescent="0.2">
      <c r="A10" s="8">
        <f>Kluppierungsprotokoll!A10</f>
        <v>22</v>
      </c>
      <c r="B10" s="8">
        <f>Kluppierungsprotokoll!B10</f>
        <v>0.3</v>
      </c>
      <c r="C10" s="8">
        <f>Kluppierungsprotokoll!C10*($A10/200)^2*PI()</f>
        <v>0.76026542216872994</v>
      </c>
      <c r="D10" s="8">
        <f>Kluppierungsprotokoll!D10*($A10/200)^2*PI()</f>
        <v>0.26609289775905548</v>
      </c>
      <c r="E10" s="8">
        <f>Kluppierungsprotokoll!E10*($A10/200)^2*PI()</f>
        <v>0.95033177771091237</v>
      </c>
      <c r="F10" s="8">
        <f>Kluppierungsprotokoll!F10*($A10/200)^2*PI()</f>
        <v>1.5205308443374599</v>
      </c>
      <c r="G10" s="8">
        <f>Kluppierungsprotokoll!G10*($A10/200)^2*PI()</f>
        <v>0.76026542216872994</v>
      </c>
      <c r="H10" s="8">
        <f>Kluppierungsprotokoll!H10*($A10/200)^2*PI()</f>
        <v>1.5205308443374599</v>
      </c>
      <c r="I10" s="8">
        <f>Kluppierungsprotokoll!I10*($A10/200)^2*PI()</f>
        <v>0.95033177771091237</v>
      </c>
      <c r="J10" s="8">
        <f>Kluppierungsprotokoll!J10*($A10/200)^2*PI()</f>
        <v>0</v>
      </c>
      <c r="K10" s="8">
        <f>Kluppierungsprotokoll!K10*($A10/200)^2*PI()</f>
        <v>0.76026542216872994</v>
      </c>
      <c r="L10" s="8">
        <f>Kluppierungsprotokoll!L10*($A10/200)^2*PI()</f>
        <v>0.95033177771091237</v>
      </c>
      <c r="M10" s="8">
        <f>Kluppierungsprotokoll!M10*($A10/200)^2*PI()</f>
        <v>0.26609289775905548</v>
      </c>
      <c r="N10" s="8">
        <f>Kluppierungsprotokoll!N10*($A10/200)^2*PI()</f>
        <v>1.5205308443374599</v>
      </c>
      <c r="O10" s="8">
        <f>Kluppierungsprotokoll!O10*($A10/200)^2*PI()</f>
        <v>0.26609289775905548</v>
      </c>
      <c r="P10" s="8">
        <f>Kluppierungsprotokoll!P10*($A10/200)^2*PI()</f>
        <v>0.95033177771091237</v>
      </c>
      <c r="Q10" s="8">
        <f>Kluppierungsprotokoll!Q10*($A10/200)^2*PI()</f>
        <v>0.76026542216872994</v>
      </c>
      <c r="R10" s="8">
        <f>Kluppierungsprotokoll!R10*($A10/200)^2*PI()</f>
        <v>0.95033177771091237</v>
      </c>
      <c r="S10" s="8">
        <f>Kluppierungsprotokoll!S10*($A10/200)^2*PI()</f>
        <v>0.76026542216872994</v>
      </c>
    </row>
    <row r="11" spans="1:19" x14ac:dyDescent="0.2">
      <c r="A11" s="8">
        <f>Kluppierungsprotokoll!A11</f>
        <v>26</v>
      </c>
      <c r="B11" s="8">
        <f>Kluppierungsprotokoll!B11</f>
        <v>0.5</v>
      </c>
      <c r="C11" s="8">
        <f>Kluppierungsprotokoll!C11*($A11/200)^2*PI()</f>
        <v>0</v>
      </c>
      <c r="D11" s="8">
        <f>Kluppierungsprotokoll!D11*($A11/200)^2*PI()</f>
        <v>0.79639373768501254</v>
      </c>
      <c r="E11" s="8">
        <f>Kluppierungsprotokoll!E11*($A11/200)^2*PI()</f>
        <v>0.26546457922833755</v>
      </c>
      <c r="F11" s="8">
        <f>Kluppierungsprotokoll!F11*($A11/200)^2*PI()</f>
        <v>1.0618583169133502</v>
      </c>
      <c r="G11" s="8">
        <f>Kluppierungsprotokoll!G11*($A11/200)^2*PI()</f>
        <v>0.10618583169133503</v>
      </c>
      <c r="H11" s="8">
        <f>Kluppierungsprotokoll!H11*($A11/200)^2*PI()</f>
        <v>1.0618583169133502</v>
      </c>
      <c r="I11" s="8">
        <f>Kluppierungsprotokoll!I11*($A11/200)^2*PI()</f>
        <v>0.26546457922833755</v>
      </c>
      <c r="J11" s="8">
        <f>Kluppierungsprotokoll!J11*($A11/200)^2*PI()</f>
        <v>0</v>
      </c>
      <c r="K11" s="8">
        <f>Kluppierungsprotokoll!K11*($A11/200)^2*PI()</f>
        <v>1.0618583169133502</v>
      </c>
      <c r="L11" s="8">
        <f>Kluppierungsprotokoll!L11*($A11/200)^2*PI()</f>
        <v>0.26546457922833755</v>
      </c>
      <c r="M11" s="8">
        <f>Kluppierungsprotokoll!M11*($A11/200)^2*PI()</f>
        <v>0.79639373768501254</v>
      </c>
      <c r="N11" s="8">
        <f>Kluppierungsprotokoll!N11*($A11/200)^2*PI()</f>
        <v>1.0618583169133502</v>
      </c>
      <c r="O11" s="8">
        <f>Kluppierungsprotokoll!O11*($A11/200)^2*PI()</f>
        <v>0.79639373768501254</v>
      </c>
      <c r="P11" s="8">
        <f>Kluppierungsprotokoll!P11*($A11/200)^2*PI()</f>
        <v>0.26546457922833755</v>
      </c>
      <c r="Q11" s="8">
        <f>Kluppierungsprotokoll!Q11*($A11/200)^2*PI()</f>
        <v>1.0618583169133502</v>
      </c>
      <c r="R11" s="8">
        <f>Kluppierungsprotokoll!R11*($A11/200)^2*PI()</f>
        <v>0.26546457922833755</v>
      </c>
      <c r="S11" s="8">
        <f>Kluppierungsprotokoll!S11*($A11/200)^2*PI()</f>
        <v>1.0618583169133502</v>
      </c>
    </row>
    <row r="12" spans="1:19" x14ac:dyDescent="0.2">
      <c r="A12" s="8">
        <f>Kluppierungsprotokoll!A12</f>
        <v>30</v>
      </c>
      <c r="B12" s="8">
        <f>Kluppierungsprotokoll!B12</f>
        <v>0.7</v>
      </c>
      <c r="C12" s="8">
        <f>Kluppierungsprotokoll!C12*($A12/200)^2*PI()</f>
        <v>0.84823001646924423</v>
      </c>
      <c r="D12" s="8">
        <f>Kluppierungsprotokoll!D12*($A12/200)^2*PI()</f>
        <v>0.70685834705770334</v>
      </c>
      <c r="E12" s="8">
        <f>Kluppierungsprotokoll!E12*($A12/200)^2*PI()</f>
        <v>1.4137166941154067</v>
      </c>
      <c r="F12" s="8">
        <f>Kluppierungsprotokoll!F12*($A12/200)^2*PI()</f>
        <v>0.35342917352885167</v>
      </c>
      <c r="G12" s="8">
        <f>Kluppierungsprotokoll!G12*($A12/200)^2*PI()</f>
        <v>0.70685834705770334</v>
      </c>
      <c r="H12" s="8">
        <f>Kluppierungsprotokoll!H12*($A12/200)^2*PI()</f>
        <v>0.35342917352885167</v>
      </c>
      <c r="I12" s="8">
        <f>Kluppierungsprotokoll!I12*($A12/200)^2*PI()</f>
        <v>1.4137166941154067</v>
      </c>
      <c r="J12" s="8">
        <f>Kluppierungsprotokoll!J12*($A12/200)^2*PI()</f>
        <v>7.0685834705770348E-2</v>
      </c>
      <c r="K12" s="8">
        <f>Kluppierungsprotokoll!K12*($A12/200)^2*PI()</f>
        <v>2.8274333882308134</v>
      </c>
      <c r="L12" s="8">
        <f>Kluppierungsprotokoll!L12*($A12/200)^2*PI()</f>
        <v>1.4137166941154067</v>
      </c>
      <c r="M12" s="8">
        <f>Kluppierungsprotokoll!M12*($A12/200)^2*PI()</f>
        <v>0.70685834705770334</v>
      </c>
      <c r="N12" s="8">
        <f>Kluppierungsprotokoll!N12*($A12/200)^2*PI()</f>
        <v>0.35342917352885167</v>
      </c>
      <c r="O12" s="8">
        <f>Kluppierungsprotokoll!O12*($A12/200)^2*PI()</f>
        <v>0.70685834705770334</v>
      </c>
      <c r="P12" s="8">
        <f>Kluppierungsprotokoll!P12*($A12/200)^2*PI()</f>
        <v>1.4137166941154067</v>
      </c>
      <c r="Q12" s="8">
        <f>Kluppierungsprotokoll!Q12*($A12/200)^2*PI()</f>
        <v>2.8274333882308134</v>
      </c>
      <c r="R12" s="8">
        <f>Kluppierungsprotokoll!R12*($A12/200)^2*PI()</f>
        <v>1.4137166941154067</v>
      </c>
      <c r="S12" s="8">
        <f>Kluppierungsprotokoll!S12*($A12/200)^2*PI()</f>
        <v>2.4740042147019619</v>
      </c>
    </row>
    <row r="13" spans="1:19" x14ac:dyDescent="0.2">
      <c r="A13" s="8">
        <f>Kluppierungsprotokoll!A13</f>
        <v>34</v>
      </c>
      <c r="B13" s="8">
        <f>Kluppierungsprotokoll!B13</f>
        <v>1</v>
      </c>
      <c r="C13" s="8">
        <f>Kluppierungsprotokoll!C13*($A13/200)^2*PI()</f>
        <v>0.6355441938212153</v>
      </c>
      <c r="D13" s="8">
        <f>Kluppierungsprotokoll!D13*($A13/200)^2*PI()</f>
        <v>0.90792027688745036</v>
      </c>
      <c r="E13" s="8">
        <f>Kluppierungsprotokoll!E13*($A13/200)^2*PI()</f>
        <v>1.8158405537749007</v>
      </c>
      <c r="F13" s="8">
        <f>Kluppierungsprotokoll!F13*($A13/200)^2*PI()</f>
        <v>1.3618804153311757</v>
      </c>
      <c r="G13" s="8">
        <f>Kluppierungsprotokoll!G13*($A13/200)^2*PI()</f>
        <v>2.7237608306623513</v>
      </c>
      <c r="H13" s="8">
        <f>Kluppierungsprotokoll!H13*($A13/200)^2*PI()</f>
        <v>1.3618804153311757</v>
      </c>
      <c r="I13" s="8">
        <f>Kluppierungsprotokoll!I13*($A13/200)^2*PI()</f>
        <v>1.8158405537749007</v>
      </c>
      <c r="J13" s="8">
        <f>Kluppierungsprotokoll!J13*($A13/200)^2*PI()</f>
        <v>1.1802963599536855</v>
      </c>
      <c r="K13" s="8">
        <f>Kluppierungsprotokoll!K13*($A13/200)^2*PI()</f>
        <v>1.8158405537749007</v>
      </c>
      <c r="L13" s="8">
        <f>Kluppierungsprotokoll!L13*($A13/200)^2*PI()</f>
        <v>1.8158405537749007</v>
      </c>
      <c r="M13" s="8">
        <f>Kluppierungsprotokoll!M13*($A13/200)^2*PI()</f>
        <v>0.90792027688745036</v>
      </c>
      <c r="N13" s="8">
        <f>Kluppierungsprotokoll!N13*($A13/200)^2*PI()</f>
        <v>1.3618804153311757</v>
      </c>
      <c r="O13" s="8">
        <f>Kluppierungsprotokoll!O13*($A13/200)^2*PI()</f>
        <v>0.90792027688745036</v>
      </c>
      <c r="P13" s="8">
        <f>Kluppierungsprotokoll!P13*($A13/200)^2*PI()</f>
        <v>1.8158405537749007</v>
      </c>
      <c r="Q13" s="8">
        <f>Kluppierungsprotokoll!Q13*($A13/200)^2*PI()</f>
        <v>1.8158405537749007</v>
      </c>
      <c r="R13" s="8">
        <f>Kluppierungsprotokoll!R13*($A13/200)^2*PI()</f>
        <v>1.8158405537749007</v>
      </c>
      <c r="S13" s="8">
        <f>Kluppierungsprotokoll!S13*($A13/200)^2*PI()</f>
        <v>0</v>
      </c>
    </row>
    <row r="14" spans="1:19" x14ac:dyDescent="0.2">
      <c r="A14" s="8">
        <f>Kluppierungsprotokoll!A14</f>
        <v>38</v>
      </c>
      <c r="B14" s="8">
        <f>Kluppierungsprotokoll!B14</f>
        <v>1.3</v>
      </c>
      <c r="C14" s="8">
        <f>Kluppierungsprotokoll!C14*($A14/200)^2*PI()</f>
        <v>1.7011724219188729</v>
      </c>
      <c r="D14" s="8">
        <f>Kluppierungsprotokoll!D14*($A14/200)^2*PI()</f>
        <v>0.56705747397295769</v>
      </c>
      <c r="E14" s="8">
        <f>Kluppierungsprotokoll!E14*($A14/200)^2*PI()</f>
        <v>3.9694023178107036</v>
      </c>
      <c r="F14" s="8">
        <f>Kluppierungsprotokoll!F14*($A14/200)^2*PI()</f>
        <v>1.7011724219188729</v>
      </c>
      <c r="G14" s="8">
        <f>Kluppierungsprotokoll!G14*($A14/200)^2*PI()</f>
        <v>0</v>
      </c>
      <c r="H14" s="8">
        <f>Kluppierungsprotokoll!H14*($A14/200)^2*PI()</f>
        <v>1.7011724219188729</v>
      </c>
      <c r="I14" s="8">
        <f>Kluppierungsprotokoll!I14*($A14/200)^2*PI()</f>
        <v>3.9694023178107036</v>
      </c>
      <c r="J14" s="8">
        <f>Kluppierungsprotokoll!J14*($A14/200)^2*PI()</f>
        <v>0</v>
      </c>
      <c r="K14" s="8">
        <f>Kluppierungsprotokoll!K14*($A14/200)^2*PI()</f>
        <v>0.56705747397295769</v>
      </c>
      <c r="L14" s="8">
        <f>Kluppierungsprotokoll!L14*($A14/200)^2*PI()</f>
        <v>3.9694023178107036</v>
      </c>
      <c r="M14" s="8">
        <f>Kluppierungsprotokoll!M14*($A14/200)^2*PI()</f>
        <v>0.56705747397295769</v>
      </c>
      <c r="N14" s="8">
        <f>Kluppierungsprotokoll!N14*($A14/200)^2*PI()</f>
        <v>1.7011724219188729</v>
      </c>
      <c r="O14" s="8">
        <f>Kluppierungsprotokoll!O14*($A14/200)^2*PI()</f>
        <v>0.56705747397295769</v>
      </c>
      <c r="P14" s="8">
        <f>Kluppierungsprotokoll!P14*($A14/200)^2*PI()</f>
        <v>3.9694023178107036</v>
      </c>
      <c r="Q14" s="8">
        <f>Kluppierungsprotokoll!Q14*($A14/200)^2*PI()</f>
        <v>0</v>
      </c>
      <c r="R14" s="8">
        <f>Kluppierungsprotokoll!R14*($A14/200)^2*PI()</f>
        <v>3.9694023178107036</v>
      </c>
      <c r="S14" s="8">
        <f>Kluppierungsprotokoll!S14*($A14/200)^2*PI()</f>
        <v>0</v>
      </c>
    </row>
    <row r="15" spans="1:19" x14ac:dyDescent="0.2">
      <c r="A15" s="8">
        <f>Kluppierungsprotokoll!A15</f>
        <v>42</v>
      </c>
      <c r="B15" s="8">
        <f>Kluppierungsprotokoll!B15</f>
        <v>1.6</v>
      </c>
      <c r="C15" s="8">
        <f>Kluppierungsprotokoll!C15*($A15/200)^2*PI()</f>
        <v>1.3854423602330985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2.0781635403496477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">
      <c r="A16" s="8">
        <f>Kluppierungsprotokoll!A16</f>
        <v>46</v>
      </c>
      <c r="B16" s="8">
        <f>Kluppierungsprotokoll!B16</f>
        <v>2</v>
      </c>
      <c r="C16" s="8">
        <f>Kluppierungsprotokoll!C16*($A16/200)^2*PI()</f>
        <v>1.6619025137490007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5.8166587981215025</v>
      </c>
      <c r="J16" s="8">
        <f>Kluppierungsprotokoll!J16*($A16/200)^2*PI()</f>
        <v>0</v>
      </c>
      <c r="K16" s="8">
        <f>Kluppierungsprotokoll!K16*($A16/200)^2*PI()</f>
        <v>2.4928537706235012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">
      <c r="A17" s="8">
        <f>Kluppierungsprotokoll!A17</f>
        <v>50</v>
      </c>
      <c r="B17" s="8">
        <f>Kluppierungsprotokoll!B17</f>
        <v>2.4</v>
      </c>
      <c r="C17" s="8">
        <f>Kluppierungsprotokoll!C17*($A17/200)^2*PI()</f>
        <v>0.98174770424681035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3.9269908169872414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">
      <c r="A18" s="8">
        <f>Kluppierungsprotokoll!A18</f>
        <v>54</v>
      </c>
      <c r="B18" s="8">
        <f>Kluppierungsprotokoll!B18</f>
        <v>2.8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0.68706631334008772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">
      <c r="A19" s="8">
        <f>Kluppierungsprotokoll!A19</f>
        <v>58</v>
      </c>
      <c r="B19" s="8">
        <f>Kluppierungsprotokoll!B19</f>
        <v>3.3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0.79262382650070473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">
      <c r="A20" s="8">
        <f>Kluppierungsprotokoll!A20</f>
        <v>62</v>
      </c>
      <c r="B20" s="8">
        <f>Kluppierungsprotokoll!B20</f>
        <v>3.8</v>
      </c>
      <c r="C20" s="8">
        <f>Kluppierungsprotokoll!C20*($A20/200)^2*PI()</f>
        <v>0.90572116202993735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1.8114423240598747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">
      <c r="A21" s="8">
        <f>Kluppierungsprotokoll!A21</f>
        <v>66</v>
      </c>
      <c r="B21" s="8">
        <f>Kluppierungsprotokoll!B21</f>
        <v>4.4000000000000004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">
      <c r="A22" s="8">
        <f>Kluppierungsprotokoll!A22</f>
        <v>70</v>
      </c>
      <c r="B22" s="8">
        <f>Kluppierungsprotokoll!B22</f>
        <v>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">
      <c r="A23" s="8">
        <f>Kluppierungsprotokoll!A23</f>
        <v>74</v>
      </c>
      <c r="B23" s="8">
        <f>Kluppierungsprotokoll!B23</f>
        <v>5.6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">
      <c r="A24" s="8">
        <f>Kluppierungsprotokoll!A24</f>
        <v>78</v>
      </c>
      <c r="B24" s="8">
        <f>Kluppierungsprotokoll!B24</f>
        <v>6.2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">
      <c r="A25" s="8">
        <f>Kluppierungsprotokoll!A25</f>
        <v>82</v>
      </c>
      <c r="B25" s="8">
        <f>Kluppierungsprotokoll!B25</f>
        <v>6.8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">
      <c r="A26" s="8">
        <f>Kluppierungsprotokoll!A26</f>
        <v>86</v>
      </c>
      <c r="B26" s="8">
        <f>Kluppierungsprotokoll!B26</f>
        <v>7.5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">
      <c r="A27" s="8">
        <f>Kluppierungsprotokoll!A27</f>
        <v>90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">
      <c r="A53" t="s">
        <v>24</v>
      </c>
      <c r="B53" t="s">
        <v>23</v>
      </c>
      <c r="C53">
        <f>SUM(C9:C51)</f>
        <v>9.5161983069888425</v>
      </c>
      <c r="D53">
        <f t="shared" ref="D53:S53" si="0">SUM(D9:D51)</f>
        <v>3.549685539291108</v>
      </c>
      <c r="E53">
        <f t="shared" si="0"/>
        <v>9.1781629374625808</v>
      </c>
      <c r="F53">
        <f t="shared" si="0"/>
        <v>6.5078091819112567</v>
      </c>
      <c r="G53">
        <f t="shared" si="0"/>
        <v>4.9332429439320524</v>
      </c>
      <c r="H53">
        <f t="shared" si="0"/>
        <v>6.5078091819112567</v>
      </c>
      <c r="I53">
        <f t="shared" si="0"/>
        <v>20.7332548766312</v>
      </c>
      <c r="J53">
        <f t="shared" si="0"/>
        <v>2.5525440310417071</v>
      </c>
      <c r="K53">
        <f t="shared" si="0"/>
        <v>14.071821813959401</v>
      </c>
      <c r="L53">
        <f t="shared" si="0"/>
        <v>9.1781629374625808</v>
      </c>
      <c r="M53">
        <f t="shared" si="0"/>
        <v>3.549685539291108</v>
      </c>
      <c r="N53">
        <f t="shared" si="0"/>
        <v>6.5078091819112567</v>
      </c>
      <c r="O53">
        <f t="shared" si="0"/>
        <v>3.549685539291108</v>
      </c>
      <c r="P53">
        <f t="shared" si="0"/>
        <v>9.1781629374625808</v>
      </c>
      <c r="Q53">
        <f t="shared" si="0"/>
        <v>8.2466807156732074</v>
      </c>
      <c r="R53">
        <f t="shared" si="0"/>
        <v>9.1781629374625808</v>
      </c>
      <c r="S53">
        <f t="shared" si="0"/>
        <v>4.4233624562544289</v>
      </c>
      <c r="T53">
        <f>SUM(C53:S53)</f>
        <v>131.36224105793826</v>
      </c>
    </row>
    <row r="54" spans="1:20" x14ac:dyDescent="0.2">
      <c r="A54" t="s">
        <v>24</v>
      </c>
      <c r="B54" t="s">
        <v>26</v>
      </c>
      <c r="C54">
        <f>C53/$B$6</f>
        <v>2.7189138019968122</v>
      </c>
      <c r="D54">
        <f t="shared" ref="D54:S54" si="1">D53/$B$6</f>
        <v>1.0141958683688881</v>
      </c>
      <c r="E54">
        <f t="shared" si="1"/>
        <v>2.6223322678464518</v>
      </c>
      <c r="F54">
        <f t="shared" si="1"/>
        <v>1.8593740519746447</v>
      </c>
      <c r="G54">
        <f t="shared" si="1"/>
        <v>1.4094979839805863</v>
      </c>
      <c r="H54">
        <f t="shared" si="1"/>
        <v>1.8593740519746447</v>
      </c>
      <c r="I54">
        <f t="shared" si="1"/>
        <v>5.9237871076089146</v>
      </c>
      <c r="J54">
        <f t="shared" si="1"/>
        <v>0.72929829458334494</v>
      </c>
      <c r="K54">
        <f t="shared" si="1"/>
        <v>4.0205205182741146</v>
      </c>
      <c r="L54">
        <f t="shared" si="1"/>
        <v>2.6223322678464518</v>
      </c>
      <c r="M54">
        <f t="shared" si="1"/>
        <v>1.0141958683688881</v>
      </c>
      <c r="N54">
        <f t="shared" si="1"/>
        <v>1.8593740519746447</v>
      </c>
      <c r="O54">
        <f t="shared" si="1"/>
        <v>1.0141958683688881</v>
      </c>
      <c r="P54">
        <f t="shared" si="1"/>
        <v>2.6223322678464518</v>
      </c>
      <c r="Q54">
        <f t="shared" si="1"/>
        <v>2.3561944901923448</v>
      </c>
      <c r="R54">
        <f t="shared" si="1"/>
        <v>2.6223322678464518</v>
      </c>
      <c r="S54">
        <f t="shared" si="1"/>
        <v>1.2638178446441226</v>
      </c>
      <c r="T54">
        <f>SUM(C54:S54)</f>
        <v>37.532068873696645</v>
      </c>
    </row>
    <row r="55" spans="1:20" x14ac:dyDescent="0.2">
      <c r="A55" t="s">
        <v>24</v>
      </c>
      <c r="B55" t="s">
        <v>31</v>
      </c>
      <c r="C55">
        <f>C54/$T54</f>
        <v>7.2442417473615239E-2</v>
      </c>
      <c r="D55">
        <f t="shared" ref="D55:S55" si="2">D54/$T54</f>
        <v>2.7022114655652792E-2</v>
      </c>
      <c r="E55">
        <f t="shared" si="2"/>
        <v>6.9869110511097982E-2</v>
      </c>
      <c r="F55">
        <f t="shared" si="2"/>
        <v>4.9540942126900384E-2</v>
      </c>
      <c r="G55">
        <f t="shared" si="2"/>
        <v>3.7554497427888814E-2</v>
      </c>
      <c r="H55">
        <f t="shared" si="2"/>
        <v>4.9540942126900384E-2</v>
      </c>
      <c r="I55">
        <f t="shared" si="2"/>
        <v>0.15783268243335352</v>
      </c>
      <c r="J55">
        <f t="shared" si="2"/>
        <v>1.9431337426071237E-2</v>
      </c>
      <c r="K55">
        <f t="shared" si="2"/>
        <v>0.10712227273705634</v>
      </c>
      <c r="L55">
        <f t="shared" si="2"/>
        <v>6.9869110511097982E-2</v>
      </c>
      <c r="M55">
        <f t="shared" si="2"/>
        <v>2.7022114655652792E-2</v>
      </c>
      <c r="N55">
        <f t="shared" si="2"/>
        <v>4.9540942126900384E-2</v>
      </c>
      <c r="O55">
        <f t="shared" si="2"/>
        <v>2.7022114655652792E-2</v>
      </c>
      <c r="P55">
        <f t="shared" si="2"/>
        <v>6.9869110511097982E-2</v>
      </c>
      <c r="Q55">
        <f t="shared" si="2"/>
        <v>6.2778167068845522E-2</v>
      </c>
      <c r="R55">
        <f t="shared" si="2"/>
        <v>6.9869110511097982E-2</v>
      </c>
      <c r="S55">
        <f t="shared" si="2"/>
        <v>3.3673013041117909E-2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6" x14ac:dyDescent="0.2"/>
  <cols>
    <col min="1" max="1" width="17.83203125" customWidth="1"/>
    <col min="2" max="2" width="12" customWidth="1"/>
  </cols>
  <sheetData>
    <row r="1" spans="1:19" ht="21" x14ac:dyDescent="0.25">
      <c r="A1" s="1" t="s">
        <v>30</v>
      </c>
    </row>
    <row r="2" spans="1:19" x14ac:dyDescent="0.2">
      <c r="A2" s="5" t="s">
        <v>32</v>
      </c>
    </row>
    <row r="3" spans="1:19" x14ac:dyDescent="0.2">
      <c r="A3" s="2" t="s">
        <v>15</v>
      </c>
    </row>
    <row r="4" spans="1:19" x14ac:dyDescent="0.2">
      <c r="A4" s="2" t="s">
        <v>16</v>
      </c>
    </row>
    <row r="5" spans="1:19" x14ac:dyDescent="0.2">
      <c r="A5" s="2" t="s">
        <v>17</v>
      </c>
    </row>
    <row r="6" spans="1:19" x14ac:dyDescent="0.2">
      <c r="A6" s="2" t="s">
        <v>18</v>
      </c>
      <c r="B6">
        <f>Kluppierungsprotokoll!B6</f>
        <v>3.5</v>
      </c>
      <c r="C6" s="2" t="s">
        <v>0</v>
      </c>
    </row>
    <row r="8" spans="1:19" ht="51" x14ac:dyDescent="0.2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">
      <c r="A9" s="7">
        <f>Kluppierungsprotokoll!A9</f>
        <v>18</v>
      </c>
      <c r="B9" s="7">
        <f>Kluppierungsprotokoll!B9</f>
        <v>0.2</v>
      </c>
      <c r="C9" s="7">
        <f>Kluppierungsprotokoll!C9*$B9</f>
        <v>5</v>
      </c>
      <c r="D9" s="7">
        <f>Kluppierungsprotokoll!D9*$B9</f>
        <v>2.4000000000000004</v>
      </c>
      <c r="E9" s="7">
        <f>Kluppierungsprotokoll!E9*$B9</f>
        <v>6</v>
      </c>
      <c r="F9" s="7">
        <f>Kluppierungsprotokoll!F9*$B9</f>
        <v>4</v>
      </c>
      <c r="G9" s="7">
        <f>Kluppierungsprotokoll!G9*$B9</f>
        <v>5</v>
      </c>
      <c r="H9" s="7">
        <f>Kluppierungsprotokoll!H9*$B9</f>
        <v>4</v>
      </c>
      <c r="I9" s="7">
        <f>Kluppierungsprotokoll!I9*$B9</f>
        <v>6</v>
      </c>
      <c r="J9" s="7">
        <f>Kluppierungsprotokoll!J9*$B9</f>
        <v>4</v>
      </c>
      <c r="K9" s="7">
        <f>Kluppierungsprotokoll!K9*$B9</f>
        <v>14</v>
      </c>
      <c r="L9" s="7">
        <f>Kluppierungsprotokoll!L9*$B9</f>
        <v>6</v>
      </c>
      <c r="M9" s="7">
        <f>Kluppierungsprotokoll!M9*$B9</f>
        <v>2.4000000000000004</v>
      </c>
      <c r="N9" s="7">
        <f>Kluppierungsprotokoll!N9*$B9</f>
        <v>4</v>
      </c>
      <c r="O9" s="7">
        <f>Kluppierungsprotokoll!O9*$B9</f>
        <v>2.4000000000000004</v>
      </c>
      <c r="P9" s="7">
        <f>Kluppierungsprotokoll!P9*$B9</f>
        <v>6</v>
      </c>
      <c r="Q9" s="7">
        <f>Kluppierungsprotokoll!Q9*$B9</f>
        <v>14</v>
      </c>
      <c r="R9" s="7">
        <f>Kluppierungsprotokoll!R9*$B9</f>
        <v>6</v>
      </c>
      <c r="S9" s="7">
        <f>Kluppierungsprotokoll!S9*$B9</f>
        <v>1</v>
      </c>
    </row>
    <row r="10" spans="1:19" x14ac:dyDescent="0.2">
      <c r="A10" s="8">
        <f>Kluppierungsprotokoll!A10</f>
        <v>22</v>
      </c>
      <c r="B10" s="8">
        <f>Kluppierungsprotokoll!B10</f>
        <v>0.3</v>
      </c>
      <c r="C10" s="8">
        <f>Kluppierungsprotokoll!C10*$B10</f>
        <v>6</v>
      </c>
      <c r="D10" s="8">
        <f>Kluppierungsprotokoll!D10*$B10</f>
        <v>2.1</v>
      </c>
      <c r="E10" s="8">
        <f>Kluppierungsprotokoll!E10*$B10</f>
        <v>7.5</v>
      </c>
      <c r="F10" s="8">
        <f>Kluppierungsprotokoll!F10*$B10</f>
        <v>12</v>
      </c>
      <c r="G10" s="8">
        <f>Kluppierungsprotokoll!G10*$B10</f>
        <v>6</v>
      </c>
      <c r="H10" s="8">
        <f>Kluppierungsprotokoll!H10*$B10</f>
        <v>12</v>
      </c>
      <c r="I10" s="8">
        <f>Kluppierungsprotokoll!I10*$B10</f>
        <v>7.5</v>
      </c>
      <c r="J10" s="8">
        <f>Kluppierungsprotokoll!J10*$B10</f>
        <v>0</v>
      </c>
      <c r="K10" s="8">
        <f>Kluppierungsprotokoll!K10*$B10</f>
        <v>6</v>
      </c>
      <c r="L10" s="8">
        <f>Kluppierungsprotokoll!L10*$B10</f>
        <v>7.5</v>
      </c>
      <c r="M10" s="8">
        <f>Kluppierungsprotokoll!M10*$B10</f>
        <v>2.1</v>
      </c>
      <c r="N10" s="8">
        <f>Kluppierungsprotokoll!N10*$B10</f>
        <v>12</v>
      </c>
      <c r="O10" s="8">
        <f>Kluppierungsprotokoll!O10*$B10</f>
        <v>2.1</v>
      </c>
      <c r="P10" s="8">
        <f>Kluppierungsprotokoll!P10*$B10</f>
        <v>7.5</v>
      </c>
      <c r="Q10" s="8">
        <f>Kluppierungsprotokoll!Q10*$B10</f>
        <v>6</v>
      </c>
      <c r="R10" s="8">
        <f>Kluppierungsprotokoll!R10*$B10</f>
        <v>7.5</v>
      </c>
      <c r="S10" s="8">
        <f>Kluppierungsprotokoll!S10*$B10</f>
        <v>6</v>
      </c>
    </row>
    <row r="11" spans="1:19" x14ac:dyDescent="0.2">
      <c r="A11" s="8">
        <f>Kluppierungsprotokoll!A11</f>
        <v>26</v>
      </c>
      <c r="B11" s="8">
        <f>Kluppierungsprotokoll!B11</f>
        <v>0.5</v>
      </c>
      <c r="C11" s="8">
        <f>Kluppierungsprotokoll!C11*$B11</f>
        <v>0</v>
      </c>
      <c r="D11" s="8">
        <f>Kluppierungsprotokoll!D11*$B11</f>
        <v>7.5</v>
      </c>
      <c r="E11" s="8">
        <f>Kluppierungsprotokoll!E11*$B11</f>
        <v>2.5</v>
      </c>
      <c r="F11" s="8">
        <f>Kluppierungsprotokoll!F11*$B11</f>
        <v>10</v>
      </c>
      <c r="G11" s="8">
        <f>Kluppierungsprotokoll!G11*$B11</f>
        <v>1</v>
      </c>
      <c r="H11" s="8">
        <f>Kluppierungsprotokoll!H11*$B11</f>
        <v>10</v>
      </c>
      <c r="I11" s="8">
        <f>Kluppierungsprotokoll!I11*$B11</f>
        <v>2.5</v>
      </c>
      <c r="J11" s="8">
        <f>Kluppierungsprotokoll!J11*$B11</f>
        <v>0</v>
      </c>
      <c r="K11" s="8">
        <f>Kluppierungsprotokoll!K11*$B11</f>
        <v>10</v>
      </c>
      <c r="L11" s="8">
        <f>Kluppierungsprotokoll!L11*$B11</f>
        <v>2.5</v>
      </c>
      <c r="M11" s="8">
        <f>Kluppierungsprotokoll!M11*$B11</f>
        <v>7.5</v>
      </c>
      <c r="N11" s="8">
        <f>Kluppierungsprotokoll!N11*$B11</f>
        <v>10</v>
      </c>
      <c r="O11" s="8">
        <f>Kluppierungsprotokoll!O11*$B11</f>
        <v>7.5</v>
      </c>
      <c r="P11" s="8">
        <f>Kluppierungsprotokoll!P11*$B11</f>
        <v>2.5</v>
      </c>
      <c r="Q11" s="8">
        <f>Kluppierungsprotokoll!Q11*$B11</f>
        <v>10</v>
      </c>
      <c r="R11" s="8">
        <f>Kluppierungsprotokoll!R11*$B11</f>
        <v>2.5</v>
      </c>
      <c r="S11" s="8">
        <f>Kluppierungsprotokoll!S11*$B11</f>
        <v>10</v>
      </c>
    </row>
    <row r="12" spans="1:19" x14ac:dyDescent="0.2">
      <c r="A12" s="8">
        <f>Kluppierungsprotokoll!A12</f>
        <v>30</v>
      </c>
      <c r="B12" s="8">
        <f>Kluppierungsprotokoll!B12</f>
        <v>0.7</v>
      </c>
      <c r="C12" s="8">
        <f>Kluppierungsprotokoll!C12*$B12</f>
        <v>8.3999999999999986</v>
      </c>
      <c r="D12" s="8">
        <f>Kluppierungsprotokoll!D12*$B12</f>
        <v>7</v>
      </c>
      <c r="E12" s="8">
        <f>Kluppierungsprotokoll!E12*$B12</f>
        <v>14</v>
      </c>
      <c r="F12" s="8">
        <f>Kluppierungsprotokoll!F12*$B12</f>
        <v>3.5</v>
      </c>
      <c r="G12" s="8">
        <f>Kluppierungsprotokoll!G12*$B12</f>
        <v>7</v>
      </c>
      <c r="H12" s="8">
        <f>Kluppierungsprotokoll!H12*$B12</f>
        <v>3.5</v>
      </c>
      <c r="I12" s="8">
        <f>Kluppierungsprotokoll!I12*$B12</f>
        <v>14</v>
      </c>
      <c r="J12" s="8">
        <f>Kluppierungsprotokoll!J12*$B12</f>
        <v>0.7</v>
      </c>
      <c r="K12" s="8">
        <f>Kluppierungsprotokoll!K12*$B12</f>
        <v>28</v>
      </c>
      <c r="L12" s="8">
        <f>Kluppierungsprotokoll!L12*$B12</f>
        <v>14</v>
      </c>
      <c r="M12" s="8">
        <f>Kluppierungsprotokoll!M12*$B12</f>
        <v>7</v>
      </c>
      <c r="N12" s="8">
        <f>Kluppierungsprotokoll!N12*$B12</f>
        <v>3.5</v>
      </c>
      <c r="O12" s="8">
        <f>Kluppierungsprotokoll!O12*$B12</f>
        <v>7</v>
      </c>
      <c r="P12" s="8">
        <f>Kluppierungsprotokoll!P12*$B12</f>
        <v>14</v>
      </c>
      <c r="Q12" s="8">
        <f>Kluppierungsprotokoll!Q12*$B12</f>
        <v>28</v>
      </c>
      <c r="R12" s="8">
        <f>Kluppierungsprotokoll!R12*$B12</f>
        <v>14</v>
      </c>
      <c r="S12" s="8">
        <f>Kluppierungsprotokoll!S12*$B12</f>
        <v>24.5</v>
      </c>
    </row>
    <row r="13" spans="1:19" x14ac:dyDescent="0.2">
      <c r="A13" s="8">
        <f>Kluppierungsprotokoll!A13</f>
        <v>34</v>
      </c>
      <c r="B13" s="8">
        <f>Kluppierungsprotokoll!B13</f>
        <v>1</v>
      </c>
      <c r="C13" s="8">
        <f>Kluppierungsprotokoll!C13*$B13</f>
        <v>7</v>
      </c>
      <c r="D13" s="8">
        <f>Kluppierungsprotokoll!D13*$B13</f>
        <v>10</v>
      </c>
      <c r="E13" s="8">
        <f>Kluppierungsprotokoll!E13*$B13</f>
        <v>20</v>
      </c>
      <c r="F13" s="8">
        <f>Kluppierungsprotokoll!F13*$B13</f>
        <v>15</v>
      </c>
      <c r="G13" s="8">
        <f>Kluppierungsprotokoll!G13*$B13</f>
        <v>30</v>
      </c>
      <c r="H13" s="8">
        <f>Kluppierungsprotokoll!H13*$B13</f>
        <v>15</v>
      </c>
      <c r="I13" s="8">
        <f>Kluppierungsprotokoll!I13*$B13</f>
        <v>20</v>
      </c>
      <c r="J13" s="8">
        <f>Kluppierungsprotokoll!J13*$B13</f>
        <v>13</v>
      </c>
      <c r="K13" s="8">
        <f>Kluppierungsprotokoll!K13*$B13</f>
        <v>20</v>
      </c>
      <c r="L13" s="8">
        <f>Kluppierungsprotokoll!L13*$B13</f>
        <v>20</v>
      </c>
      <c r="M13" s="8">
        <f>Kluppierungsprotokoll!M13*$B13</f>
        <v>10</v>
      </c>
      <c r="N13" s="8">
        <f>Kluppierungsprotokoll!N13*$B13</f>
        <v>15</v>
      </c>
      <c r="O13" s="8">
        <f>Kluppierungsprotokoll!O13*$B13</f>
        <v>10</v>
      </c>
      <c r="P13" s="8">
        <f>Kluppierungsprotokoll!P13*$B13</f>
        <v>20</v>
      </c>
      <c r="Q13" s="8">
        <f>Kluppierungsprotokoll!Q13*$B13</f>
        <v>20</v>
      </c>
      <c r="R13" s="8">
        <f>Kluppierungsprotokoll!R13*$B13</f>
        <v>20</v>
      </c>
      <c r="S13" s="8">
        <f>Kluppierungsprotokoll!S13*$B13</f>
        <v>0</v>
      </c>
    </row>
    <row r="14" spans="1:19" x14ac:dyDescent="0.2">
      <c r="A14" s="8">
        <f>Kluppierungsprotokoll!A14</f>
        <v>38</v>
      </c>
      <c r="B14" s="8">
        <f>Kluppierungsprotokoll!B14</f>
        <v>1.3</v>
      </c>
      <c r="C14" s="8">
        <f>Kluppierungsprotokoll!C14*$B14</f>
        <v>19.5</v>
      </c>
      <c r="D14" s="8">
        <f>Kluppierungsprotokoll!D14*$B14</f>
        <v>6.5</v>
      </c>
      <c r="E14" s="8">
        <f>Kluppierungsprotokoll!E14*$B14</f>
        <v>45.5</v>
      </c>
      <c r="F14" s="8">
        <f>Kluppierungsprotokoll!F14*$B14</f>
        <v>19.5</v>
      </c>
      <c r="G14" s="8">
        <f>Kluppierungsprotokoll!G14*$B14</f>
        <v>0</v>
      </c>
      <c r="H14" s="8">
        <f>Kluppierungsprotokoll!H14*$B14</f>
        <v>19.5</v>
      </c>
      <c r="I14" s="8">
        <f>Kluppierungsprotokoll!I14*$B14</f>
        <v>45.5</v>
      </c>
      <c r="J14" s="8">
        <f>Kluppierungsprotokoll!J14*$B14</f>
        <v>0</v>
      </c>
      <c r="K14" s="8">
        <f>Kluppierungsprotokoll!K14*$B14</f>
        <v>6.5</v>
      </c>
      <c r="L14" s="8">
        <f>Kluppierungsprotokoll!L14*$B14</f>
        <v>45.5</v>
      </c>
      <c r="M14" s="8">
        <f>Kluppierungsprotokoll!M14*$B14</f>
        <v>6.5</v>
      </c>
      <c r="N14" s="8">
        <f>Kluppierungsprotokoll!N14*$B14</f>
        <v>19.5</v>
      </c>
      <c r="O14" s="8">
        <f>Kluppierungsprotokoll!O14*$B14</f>
        <v>6.5</v>
      </c>
      <c r="P14" s="8">
        <f>Kluppierungsprotokoll!P14*$B14</f>
        <v>45.5</v>
      </c>
      <c r="Q14" s="8">
        <f>Kluppierungsprotokoll!Q14*$B14</f>
        <v>0</v>
      </c>
      <c r="R14" s="8">
        <f>Kluppierungsprotokoll!R14*$B14</f>
        <v>45.5</v>
      </c>
      <c r="S14" s="8">
        <f>Kluppierungsprotokoll!S14*$B14</f>
        <v>0</v>
      </c>
    </row>
    <row r="15" spans="1:19" x14ac:dyDescent="0.2">
      <c r="A15" s="8">
        <f>Kluppierungsprotokoll!A15</f>
        <v>42</v>
      </c>
      <c r="B15" s="8">
        <f>Kluppierungsprotokoll!B15</f>
        <v>1.6</v>
      </c>
      <c r="C15" s="8">
        <f>Kluppierungsprotokoll!C15*$B15</f>
        <v>16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24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">
      <c r="A16" s="8">
        <f>Kluppierungsprotokoll!A16</f>
        <v>46</v>
      </c>
      <c r="B16" s="8">
        <f>Kluppierungsprotokoll!B16</f>
        <v>2</v>
      </c>
      <c r="C16" s="8">
        <f>Kluppierungsprotokoll!C16*$B16</f>
        <v>20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70</v>
      </c>
      <c r="J16" s="8">
        <f>Kluppierungsprotokoll!J16*$B16</f>
        <v>0</v>
      </c>
      <c r="K16" s="8">
        <f>Kluppierungsprotokoll!K16*$B16</f>
        <v>30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">
      <c r="A17" s="8">
        <f>Kluppierungsprotokoll!A17</f>
        <v>50</v>
      </c>
      <c r="B17" s="8">
        <f>Kluppierungsprotokoll!B17</f>
        <v>2.4</v>
      </c>
      <c r="C17" s="8">
        <f>Kluppierungsprotokoll!C17*$B17</f>
        <v>12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48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">
      <c r="A18" s="8">
        <f>Kluppierungsprotokoll!A18</f>
        <v>54</v>
      </c>
      <c r="B18" s="8">
        <f>Kluppierungsprotokoll!B18</f>
        <v>2.8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8.3999999999999986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">
      <c r="A19" s="8">
        <f>Kluppierungsprotokoll!A19</f>
        <v>58</v>
      </c>
      <c r="B19" s="8">
        <f>Kluppierungsprotokoll!B19</f>
        <v>3.3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9.8999999999999986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">
      <c r="A20" s="8">
        <f>Kluppierungsprotokoll!A20</f>
        <v>62</v>
      </c>
      <c r="B20" s="8">
        <f>Kluppierungsprotokoll!B20</f>
        <v>3.8</v>
      </c>
      <c r="C20" s="8">
        <f>Kluppierungsprotokoll!C20*$B20</f>
        <v>11.399999999999999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22.799999999999997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">
      <c r="A21" s="8">
        <f>Kluppierungsprotokoll!A21</f>
        <v>66</v>
      </c>
      <c r="B21" s="8">
        <f>Kluppierungsprotokoll!B21</f>
        <v>4.4000000000000004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">
      <c r="A22" s="8">
        <f>Kluppierungsprotokoll!A22</f>
        <v>70</v>
      </c>
      <c r="B22" s="8">
        <f>Kluppierungsprotokoll!B22</f>
        <v>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">
      <c r="A23" s="8">
        <f>Kluppierungsprotokoll!A23</f>
        <v>74</v>
      </c>
      <c r="B23" s="8">
        <f>Kluppierungsprotokoll!B23</f>
        <v>5.6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">
      <c r="A24" s="8">
        <f>Kluppierungsprotokoll!A24</f>
        <v>78</v>
      </c>
      <c r="B24" s="8">
        <f>Kluppierungsprotokoll!B24</f>
        <v>6.2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">
      <c r="A25" s="8">
        <f>Kluppierungsprotokoll!A25</f>
        <v>82</v>
      </c>
      <c r="B25" s="8">
        <f>Kluppierungsprotokoll!B25</f>
        <v>6.8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">
      <c r="A26" s="8">
        <f>Kluppierungsprotokoll!A26</f>
        <v>86</v>
      </c>
      <c r="B26" s="8">
        <f>Kluppierungsprotokoll!B26</f>
        <v>7.5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">
      <c r="A27" s="8">
        <f>Kluppierungsprotokoll!A27</f>
        <v>90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">
      <c r="A53" t="s">
        <v>25</v>
      </c>
      <c r="B53" t="s">
        <v>23</v>
      </c>
      <c r="C53">
        <f>SUM(C9:C51)</f>
        <v>105.30000000000001</v>
      </c>
      <c r="D53">
        <f t="shared" ref="D53:S53" si="0">SUM(D9:D51)</f>
        <v>35.5</v>
      </c>
      <c r="E53">
        <f t="shared" si="0"/>
        <v>95.5</v>
      </c>
      <c r="F53">
        <f t="shared" si="0"/>
        <v>64</v>
      </c>
      <c r="G53">
        <f t="shared" si="0"/>
        <v>49</v>
      </c>
      <c r="H53">
        <f t="shared" si="0"/>
        <v>64</v>
      </c>
      <c r="I53">
        <f t="shared" si="0"/>
        <v>236.3</v>
      </c>
      <c r="J53">
        <f t="shared" si="0"/>
        <v>27.599999999999998</v>
      </c>
      <c r="K53">
        <f t="shared" si="0"/>
        <v>146.9</v>
      </c>
      <c r="L53">
        <f t="shared" si="0"/>
        <v>95.5</v>
      </c>
      <c r="M53">
        <f t="shared" si="0"/>
        <v>35.5</v>
      </c>
      <c r="N53">
        <f t="shared" si="0"/>
        <v>64</v>
      </c>
      <c r="O53">
        <f t="shared" si="0"/>
        <v>35.5</v>
      </c>
      <c r="P53">
        <f t="shared" si="0"/>
        <v>95.5</v>
      </c>
      <c r="Q53">
        <f t="shared" si="0"/>
        <v>78</v>
      </c>
      <c r="R53">
        <f t="shared" si="0"/>
        <v>95.5</v>
      </c>
      <c r="S53">
        <f t="shared" si="0"/>
        <v>41.5</v>
      </c>
      <c r="T53">
        <f>SUM(C53:S53)</f>
        <v>1365.1</v>
      </c>
    </row>
    <row r="54" spans="1:20" x14ac:dyDescent="0.2">
      <c r="A54" t="s">
        <v>25</v>
      </c>
      <c r="B54" t="s">
        <v>26</v>
      </c>
      <c r="C54">
        <f>C53/$B$6</f>
        <v>30.085714285714289</v>
      </c>
      <c r="D54">
        <f t="shared" ref="D54:S54" si="1">D53/$B$6</f>
        <v>10.142857142857142</v>
      </c>
      <c r="E54">
        <f t="shared" si="1"/>
        <v>27.285714285714285</v>
      </c>
      <c r="F54">
        <f t="shared" si="1"/>
        <v>18.285714285714285</v>
      </c>
      <c r="G54">
        <f t="shared" si="1"/>
        <v>14</v>
      </c>
      <c r="H54">
        <f t="shared" si="1"/>
        <v>18.285714285714285</v>
      </c>
      <c r="I54">
        <f t="shared" si="1"/>
        <v>67.51428571428572</v>
      </c>
      <c r="J54">
        <f t="shared" si="1"/>
        <v>7.8857142857142852</v>
      </c>
      <c r="K54">
        <f t="shared" si="1"/>
        <v>41.971428571428575</v>
      </c>
      <c r="L54">
        <f t="shared" si="1"/>
        <v>27.285714285714285</v>
      </c>
      <c r="M54">
        <f t="shared" si="1"/>
        <v>10.142857142857142</v>
      </c>
      <c r="N54">
        <f t="shared" si="1"/>
        <v>18.285714285714285</v>
      </c>
      <c r="O54">
        <f t="shared" si="1"/>
        <v>10.142857142857142</v>
      </c>
      <c r="P54">
        <f t="shared" si="1"/>
        <v>27.285714285714285</v>
      </c>
      <c r="Q54">
        <f t="shared" si="1"/>
        <v>22.285714285714285</v>
      </c>
      <c r="R54">
        <f t="shared" si="1"/>
        <v>27.285714285714285</v>
      </c>
      <c r="S54">
        <f t="shared" si="1"/>
        <v>11.857142857142858</v>
      </c>
      <c r="T54">
        <f>SUM(C54:S54)</f>
        <v>390.02857142857135</v>
      </c>
    </row>
    <row r="55" spans="1:20" x14ac:dyDescent="0.2">
      <c r="A55" t="s">
        <v>25</v>
      </c>
      <c r="B55" t="s">
        <v>31</v>
      </c>
      <c r="C55">
        <f>C54/$T54</f>
        <v>7.7137206065489725E-2</v>
      </c>
      <c r="D55">
        <f t="shared" ref="D55:S55" si="2">D54/$T54</f>
        <v>2.6005420848289506E-2</v>
      </c>
      <c r="E55">
        <f t="shared" si="2"/>
        <v>6.9958244817229523E-2</v>
      </c>
      <c r="F55">
        <f t="shared" si="2"/>
        <v>4.6883012233536012E-2</v>
      </c>
      <c r="G55">
        <f t="shared" si="2"/>
        <v>3.5894806241301008E-2</v>
      </c>
      <c r="H55">
        <f t="shared" si="2"/>
        <v>4.6883012233536012E-2</v>
      </c>
      <c r="I55">
        <f t="shared" si="2"/>
        <v>0.17310087173100877</v>
      </c>
      <c r="J55">
        <f t="shared" si="2"/>
        <v>2.0218299025712403E-2</v>
      </c>
      <c r="K55">
        <f t="shared" si="2"/>
        <v>0.10761116401728814</v>
      </c>
      <c r="L55">
        <f t="shared" si="2"/>
        <v>6.9958244817229523E-2</v>
      </c>
      <c r="M55">
        <f t="shared" si="2"/>
        <v>2.6005420848289506E-2</v>
      </c>
      <c r="N55">
        <f t="shared" si="2"/>
        <v>4.6883012233536012E-2</v>
      </c>
      <c r="O55">
        <f t="shared" si="2"/>
        <v>2.6005420848289506E-2</v>
      </c>
      <c r="P55">
        <f t="shared" si="2"/>
        <v>6.9958244817229523E-2</v>
      </c>
      <c r="Q55">
        <f t="shared" si="2"/>
        <v>5.7138671159622012E-2</v>
      </c>
      <c r="R55">
        <f t="shared" si="2"/>
        <v>6.9958244817229523E-2</v>
      </c>
      <c r="S55">
        <f t="shared" si="2"/>
        <v>3.040070324518351E-2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Priska Huber</cp:lastModifiedBy>
  <dcterms:created xsi:type="dcterms:W3CDTF">2022-03-10T11:48:40Z</dcterms:created>
  <dcterms:modified xsi:type="dcterms:W3CDTF">2024-02-12T13:36:25Z</dcterms:modified>
</cp:coreProperties>
</file>