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03\Terrain_2025.07.28\"/>
    </mc:Choice>
  </mc:AlternateContent>
  <xr:revisionPtr revIDLastSave="0" documentId="13_ncr:1_{27AB3522-BACB-40A2-BA10-2B79CD16F3E9}" xr6:coauthVersionLast="36" xr6:coauthVersionMax="47" xr10:uidLastSave="{00000000-0000-0000-0000-000000000000}"/>
  <bookViews>
    <workbookView xWindow="0" yWindow="0" windowWidth="31605" windowHeight="1281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4" i="6" l="1"/>
  <c r="O34" i="6"/>
  <c r="P34" i="6"/>
  <c r="D34" i="6"/>
  <c r="E34" i="6"/>
  <c r="I34" i="6"/>
  <c r="J34" i="6"/>
  <c r="K34" i="6"/>
  <c r="L34" i="6"/>
  <c r="M34" i="6"/>
  <c r="N34" i="6"/>
  <c r="C34" i="6"/>
  <c r="Q34" i="6"/>
  <c r="R34" i="6"/>
  <c r="S34" i="6"/>
  <c r="F34" i="6"/>
  <c r="G34" i="6"/>
  <c r="K33" i="6"/>
  <c r="D33" i="6"/>
  <c r="E33" i="6"/>
  <c r="F33" i="6"/>
  <c r="I33" i="6"/>
  <c r="J33" i="6"/>
  <c r="L33" i="6"/>
  <c r="M33" i="6"/>
  <c r="N33" i="6"/>
  <c r="O33" i="6"/>
  <c r="P33" i="6"/>
  <c r="C33" i="6"/>
  <c r="Q33" i="6"/>
  <c r="R33" i="6"/>
  <c r="S33" i="6"/>
  <c r="G33" i="6"/>
  <c r="H33" i="6"/>
  <c r="H33" i="5"/>
  <c r="J33" i="5"/>
  <c r="K33" i="5"/>
  <c r="O33" i="5"/>
  <c r="P33" i="5"/>
  <c r="S33" i="5"/>
  <c r="G33" i="5"/>
  <c r="I33" i="5"/>
  <c r="C33" i="5"/>
  <c r="R33" i="5"/>
  <c r="L33" i="5"/>
  <c r="M33" i="5"/>
  <c r="Q33" i="5"/>
  <c r="N33" i="5"/>
  <c r="D33" i="5"/>
  <c r="E33" i="5"/>
  <c r="F33" i="5"/>
  <c r="E34" i="5"/>
  <c r="S34" i="5"/>
  <c r="N34" i="5"/>
  <c r="O34" i="5"/>
  <c r="C34" i="5"/>
  <c r="R34" i="5"/>
  <c r="F34" i="5"/>
  <c r="G34" i="5"/>
  <c r="H34" i="5"/>
  <c r="M34" i="5"/>
  <c r="P34" i="5"/>
  <c r="Q34" i="5"/>
  <c r="I34" i="5"/>
  <c r="J34" i="5"/>
  <c r="K34" i="5"/>
  <c r="L34" i="5"/>
  <c r="D34" i="5"/>
  <c r="N32" i="6"/>
  <c r="J32" i="6"/>
  <c r="K32" i="6"/>
  <c r="M32" i="6"/>
  <c r="O32" i="6"/>
  <c r="P32" i="6"/>
  <c r="C32" i="6"/>
  <c r="Q32" i="6"/>
  <c r="D32" i="6"/>
  <c r="R32" i="6"/>
  <c r="E32" i="6"/>
  <c r="S32" i="6"/>
  <c r="F32" i="6"/>
  <c r="G32" i="6"/>
  <c r="H32" i="6"/>
  <c r="I32" i="6"/>
  <c r="L32" i="6"/>
  <c r="C30" i="5"/>
  <c r="Q30" i="5"/>
  <c r="S30" i="5"/>
  <c r="F30" i="5"/>
  <c r="K30" i="5"/>
  <c r="L30" i="5"/>
  <c r="N30" i="5"/>
  <c r="P30" i="5"/>
  <c r="D30" i="5"/>
  <c r="R30" i="5"/>
  <c r="E30" i="5"/>
  <c r="M30" i="5"/>
  <c r="O30" i="5"/>
  <c r="G30" i="5"/>
  <c r="H30" i="5"/>
  <c r="J30" i="5"/>
  <c r="I30" i="5"/>
  <c r="N31" i="5"/>
  <c r="Q31" i="5"/>
  <c r="L31" i="5"/>
  <c r="O31" i="5"/>
  <c r="P31" i="5"/>
  <c r="C31" i="5"/>
  <c r="H31" i="5"/>
  <c r="K31" i="5"/>
  <c r="D31" i="5"/>
  <c r="R31" i="5"/>
  <c r="E31" i="5"/>
  <c r="S31" i="5"/>
  <c r="J31" i="5"/>
  <c r="F31" i="5"/>
  <c r="G31" i="5"/>
  <c r="M31" i="5"/>
  <c r="I31" i="5"/>
  <c r="C31" i="6"/>
  <c r="Q31" i="6"/>
  <c r="I31" i="6"/>
  <c r="J31" i="6"/>
  <c r="O31" i="6"/>
  <c r="P31" i="6"/>
  <c r="D31" i="6"/>
  <c r="R31" i="6"/>
  <c r="E31" i="6"/>
  <c r="S31" i="6"/>
  <c r="F31" i="6"/>
  <c r="G31" i="6"/>
  <c r="H31" i="6"/>
  <c r="K31" i="6"/>
  <c r="L31" i="6"/>
  <c r="M31" i="6"/>
  <c r="N31" i="6"/>
  <c r="K32" i="5"/>
  <c r="M32" i="5"/>
  <c r="G32" i="5"/>
  <c r="L32" i="5"/>
  <c r="N32" i="5"/>
  <c r="D32" i="5"/>
  <c r="J32" i="5"/>
  <c r="O32" i="5"/>
  <c r="P32" i="5"/>
  <c r="R32" i="5"/>
  <c r="E32" i="5"/>
  <c r="C32" i="5"/>
  <c r="Q32" i="5"/>
  <c r="S32" i="5"/>
  <c r="F32" i="5"/>
  <c r="H32" i="5"/>
  <c r="I32" i="5"/>
  <c r="C30" i="6"/>
  <c r="D30" i="6"/>
  <c r="E30" i="6"/>
  <c r="F30" i="6"/>
  <c r="N30" i="6"/>
  <c r="O30" i="6"/>
  <c r="P30" i="6"/>
  <c r="Q30" i="6"/>
  <c r="G30" i="6"/>
  <c r="H30" i="6"/>
  <c r="I30" i="6"/>
  <c r="J30" i="6"/>
  <c r="K30" i="6"/>
  <c r="L30" i="6"/>
  <c r="M30" i="6"/>
  <c r="S30" i="6"/>
  <c r="R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<sst xmlns="http://schemas.openxmlformats.org/spreadsheetml/2006/main" count="155" uniqueCount="56">
  <si>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</si>
  <si>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</si>
  <si>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</si>
  <si>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</si>
  <si>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</si>
  <si>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</si>
  <si>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</si>
  <si>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</si>
  <si>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</si>
  <si>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</si>
  <si>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</si>
  <si>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</si>
  <si>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</si>
  <si>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</si>
  <si>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</si>
  <si>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</si>
  <si>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</si>
  <si>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</si>
  <si>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</si>
  <si>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</si>
  <si>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</si>
  <si>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</si>
  <si>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</si>
  <si>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</si>
  <si>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</si>
  <si>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</si>
  <si>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</si>
  <si>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</si>
  <si>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</si>
  <si>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</si>
  <si>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</si>
  <si>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</si>
  <si>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</si>
  <si>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</si>
  <si>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</si>
  <si>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</si>
  <si>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</si>
  <si>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</si>
  <si>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</si>
  <si>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</si>
  <si>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</si>
  <si>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</si>
  <si>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</si>
  <si>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</si>
  <si>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</si>
  <si>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</si>
  <si>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</si>
  <si>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</si>
  <si>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</si>
  <si>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</si>
  <si>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</si>
  <si>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</si>
  <si>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</si>
  <si>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</si>
  <si>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VD03 - Roc à l'Ours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</si>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</sst>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37" workbookViewId="0">
      <selection activeCell="E12" sqref="E12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45867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0.88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0</v>
      </c>
      <c r="D10" s="8">
        <v>10</v>
      </c>
      <c r="E10" s="8">
        <v>0</v>
      </c>
      <c r="F10" s="8">
        <v>0</v>
      </c>
      <c r="G10" s="8">
        <v>0</v>
      </c>
      <c r="H10" s="8">
        <v>0</v>
      </c>
      <c r="I10" s="8">
        <v>12</v>
      </c>
      <c r="J10" s="8">
        <v>3</v>
      </c>
      <c r="K10" s="8">
        <v>8</v>
      </c>
      <c r="L10" s="8">
        <v>2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26</v>
      </c>
    </row>
    <row r="11" spans="1:19" x14ac:dyDescent="0.25">
      <c r="A11" s="8">
        <v>18</v>
      </c>
      <c r="B11" s="8">
        <v>0.18</v>
      </c>
      <c r="C11" s="8">
        <v>1</v>
      </c>
      <c r="D11" s="8">
        <v>7</v>
      </c>
      <c r="E11" s="8">
        <v>0</v>
      </c>
      <c r="F11" s="8">
        <v>0</v>
      </c>
      <c r="G11" s="8">
        <v>0</v>
      </c>
      <c r="H11" s="8">
        <v>0</v>
      </c>
      <c r="I11" s="8">
        <v>11</v>
      </c>
      <c r="J11" s="8">
        <v>0</v>
      </c>
      <c r="K11" s="8">
        <v>0</v>
      </c>
      <c r="L11" s="8">
        <v>2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6</v>
      </c>
    </row>
    <row r="12" spans="1:19" x14ac:dyDescent="0.25">
      <c r="A12" s="8">
        <v>22</v>
      </c>
      <c r="B12" s="8">
        <v>0.28999999999999998</v>
      </c>
      <c r="C12" s="8">
        <v>2</v>
      </c>
      <c r="D12" s="8">
        <v>16</v>
      </c>
      <c r="E12" s="8">
        <v>0</v>
      </c>
      <c r="F12" s="8">
        <v>0</v>
      </c>
      <c r="G12" s="8">
        <v>0</v>
      </c>
      <c r="H12" s="8">
        <v>0</v>
      </c>
      <c r="I12" s="8">
        <v>5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1</v>
      </c>
    </row>
    <row r="13" spans="1:19" x14ac:dyDescent="0.25">
      <c r="A13" s="8">
        <v>26</v>
      </c>
      <c r="B13" s="8">
        <v>0.46</v>
      </c>
      <c r="C13" s="8">
        <v>2</v>
      </c>
      <c r="D13" s="8">
        <v>5</v>
      </c>
      <c r="E13" s="8">
        <v>0</v>
      </c>
      <c r="F13" s="8">
        <v>0</v>
      </c>
      <c r="G13" s="8">
        <v>0</v>
      </c>
      <c r="H13" s="8">
        <v>0</v>
      </c>
      <c r="I13" s="8">
        <v>3</v>
      </c>
      <c r="J13" s="8">
        <v>0</v>
      </c>
      <c r="K13" s="8">
        <v>1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1</v>
      </c>
    </row>
    <row r="14" spans="1:19" x14ac:dyDescent="0.25">
      <c r="A14" s="8">
        <v>30</v>
      </c>
      <c r="B14" s="8">
        <v>0.67</v>
      </c>
      <c r="C14" s="8">
        <v>1</v>
      </c>
      <c r="D14" s="8">
        <v>8</v>
      </c>
      <c r="E14" s="8">
        <v>0</v>
      </c>
      <c r="F14" s="8">
        <v>0</v>
      </c>
      <c r="G14" s="8">
        <v>0</v>
      </c>
      <c r="H14" s="8">
        <v>0</v>
      </c>
      <c r="I14" s="8">
        <v>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2</v>
      </c>
      <c r="D15" s="8">
        <v>2</v>
      </c>
      <c r="E15" s="8">
        <v>0</v>
      </c>
      <c r="F15" s="8">
        <v>0</v>
      </c>
      <c r="G15" s="8">
        <v>0</v>
      </c>
      <c r="H15" s="8">
        <v>0</v>
      </c>
      <c r="I15" s="8">
        <v>8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0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3</v>
      </c>
      <c r="J16" s="8">
        <v>0</v>
      </c>
      <c r="K16" s="8">
        <v>1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0</v>
      </c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8">
        <v>4</v>
      </c>
      <c r="J17" s="8">
        <v>0</v>
      </c>
      <c r="K17" s="8">
        <v>1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1</v>
      </c>
      <c r="D18" s="8">
        <v>2</v>
      </c>
      <c r="E18" s="8">
        <v>0</v>
      </c>
      <c r="F18" s="8">
        <v>0</v>
      </c>
      <c r="G18" s="8">
        <v>0</v>
      </c>
      <c r="H18" s="8">
        <v>0</v>
      </c>
      <c r="I18" s="8">
        <v>5</v>
      </c>
      <c r="J18" s="8">
        <v>0</v>
      </c>
      <c r="K18" s="8">
        <v>1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2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3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3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4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6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1</v>
      </c>
      <c r="J21" s="8">
        <v>0</v>
      </c>
      <c r="K21" s="8">
        <v>2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2</v>
      </c>
      <c r="D22" s="8">
        <v>4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1</v>
      </c>
      <c r="D23" s="8">
        <v>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1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1</v>
      </c>
      <c r="D27" s="8">
        <v>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2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25</v>
      </c>
      <c r="D54" s="12">
        <f t="shared" ref="D54:S54" si="0">SUM(D9:D51)</f>
        <v>61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65</v>
      </c>
      <c r="J54" s="12">
        <f t="shared" si="0"/>
        <v>4</v>
      </c>
      <c r="K54" s="12">
        <f t="shared" si="0"/>
        <v>14</v>
      </c>
      <c r="L54" s="12">
        <f t="shared" si="0"/>
        <v>4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34</v>
      </c>
      <c r="T54" s="13">
        <f>SUM(C54:S54)</f>
        <v>207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28.4</v>
      </c>
      <c r="D55" s="20">
        <f t="shared" ref="D55:S55" si="3">ROUND(D54/$B$6, 1)</f>
        <v>69.3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73.900000000000006</v>
      </c>
      <c r="J55" s="20">
        <f t="shared" si="3"/>
        <v>4.5</v>
      </c>
      <c r="K55" s="20">
        <f t="shared" si="3"/>
        <v>15.9</v>
      </c>
      <c r="L55" s="20">
        <f t="shared" si="3"/>
        <v>4.5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38.6</v>
      </c>
      <c r="T55" s="21">
        <f>ROUND(SUM(C55:S55),0)</f>
        <v>235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5.2</v>
      </c>
      <c r="D56" s="22">
        <f>ROUND('Calcul surface terriere'!D53, 2)</f>
        <v>5.97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5.77</v>
      </c>
      <c r="J56" s="22">
        <f>ROUND('Calcul surface terriere'!J53, 2)</f>
        <v>0.24</v>
      </c>
      <c r="K56" s="22">
        <f>ROUND('Calcul surface terriere'!K53, 2)</f>
        <v>1.1200000000000001</v>
      </c>
      <c r="L56" s="22">
        <f>ROUND('Calcul surface terriere'!L53, 2)</f>
        <v>0.08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0.64</v>
      </c>
      <c r="T56" s="23">
        <f>ROUND('Calcul surface terriere'!T53,1)</f>
        <v>19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5.9</v>
      </c>
      <c r="D57" s="22">
        <f>ROUND('Calcul surface terriere'!D54, 2)</f>
        <v>6.79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6.56</v>
      </c>
      <c r="J57" s="22">
        <f>ROUND('Calcul surface terriere'!J54, 2)</f>
        <v>0.28000000000000003</v>
      </c>
      <c r="K57" s="22">
        <f>ROUND('Calcul surface terriere'!K54, 2)</f>
        <v>1.28</v>
      </c>
      <c r="L57" s="22">
        <f>ROUND('Calcul surface terriere'!L54, 2)</f>
        <v>0.09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0.73</v>
      </c>
      <c r="T57" s="23">
        <f>ROUND('Calcul surface terriere'!T54, 1)</f>
        <v>21.6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27</v>
      </c>
      <c r="D58" s="24">
        <f>ROUND(100 * 'Calcul surface terriere'!D55,0)</f>
        <v>31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30</v>
      </c>
      <c r="J58" s="24">
        <f>ROUND(100 * 'Calcul surface terriere'!J55,0)</f>
        <v>1</v>
      </c>
      <c r="K58" s="24">
        <f>ROUND(100 * 'Calcul surface terriere'!K55,0)</f>
        <v>6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3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63.5</v>
      </c>
      <c r="D59" s="26">
        <f>ROUND('Calcul volume sur pied'!D53, 1)</f>
        <v>67.8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63</v>
      </c>
      <c r="J59" s="26">
        <f>ROUND('Calcul volume sur pied'!J53, 1)</f>
        <v>2.7</v>
      </c>
      <c r="K59" s="26">
        <f>ROUND('Calcul volume sur pied'!K53, 1)</f>
        <v>12.7</v>
      </c>
      <c r="L59" s="26">
        <f>ROUND('Calcul volume sur pied'!L53, 1)</f>
        <v>0.6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5</v>
      </c>
      <c r="T59" s="27">
        <f>ROUND('Calcul volume sur pied'!T53, 0)</f>
        <v>215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72.2</v>
      </c>
      <c r="D60" s="26">
        <f>ROUND('Calcul volume sur pied'!D54, 1)</f>
        <v>77.099999999999994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71.5</v>
      </c>
      <c r="J60" s="26">
        <f>ROUND('Calcul volume sur pied'!J54, 1)</f>
        <v>3.1</v>
      </c>
      <c r="K60" s="26">
        <f>ROUND('Calcul volume sur pied'!K54, 1)</f>
        <v>14.4</v>
      </c>
      <c r="L60" s="26">
        <f>ROUND('Calcul volume sur pied'!L54, 1)</f>
        <v>0.7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5.6</v>
      </c>
      <c r="T60" s="27">
        <f>ROUND('Calcul volume sur pied'!T54, 0)</f>
        <v>245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30</v>
      </c>
      <c r="D61" s="24">
        <f>ROUND(100 * 'Calcul volume sur pied'!D55, 0)</f>
        <v>32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29</v>
      </c>
      <c r="J61" s="24">
        <f>ROUND(100 * 'Calcul volume sur pied'!J55, 0)</f>
        <v>1</v>
      </c>
      <c r="K61" s="24">
        <f>ROUND(100 * 'Calcul volume sur pied'!K55, 0)</f>
        <v>6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2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11.363636363636363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13.636363636363637</v>
      </c>
      <c r="J10" s="8">
        <f>'Protocole Inventaire'!J10/$B$6</f>
        <v>3.4090909090909092</v>
      </c>
      <c r="K10" s="8">
        <f>'Protocole Inventaire'!K10/$B$6</f>
        <v>9.0909090909090917</v>
      </c>
      <c r="L10" s="8">
        <f>'Protocole Inventaire'!L10/$B$6</f>
        <v>2.2727272727272729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29.545454545454547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1.1363636363636365</v>
      </c>
      <c r="D11" s="8">
        <f>'Protocole Inventaire'!D11/$B$6</f>
        <v>7.9545454545454541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12.5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2.2727272727272729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6.8181818181818183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2.2727272727272729</v>
      </c>
      <c r="D12" s="8">
        <f>'Protocole Inventaire'!D12/$B$6</f>
        <v>18.181818181818183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5.6818181818181817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1.1363636363636365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2.2727272727272729</v>
      </c>
      <c r="D13" s="8">
        <f>'Protocole Inventaire'!D13/$B$6</f>
        <v>5.6818181818181817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3.4090909090909092</v>
      </c>
      <c r="J13" s="8">
        <f>'Protocole Inventaire'!J13/$B$6</f>
        <v>0</v>
      </c>
      <c r="K13" s="8">
        <f>'Protocole Inventaire'!K13/$B$6</f>
        <v>1.1363636363636365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1.1363636363636365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1.1363636363636365</v>
      </c>
      <c r="D14" s="8">
        <f>'Protocole Inventaire'!D14/$B$6</f>
        <v>9.0909090909090917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5.6818181818181817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2.2727272727272729</v>
      </c>
      <c r="D15" s="8">
        <f>'Protocole Inventaire'!D15/$B$6</f>
        <v>2.2727272727272729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9.0909090909090917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1.1363636363636365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3.4090909090909092</v>
      </c>
      <c r="J16" s="8">
        <f>'Protocole Inventaire'!J16/$B$6</f>
        <v>0</v>
      </c>
      <c r="K16" s="8">
        <f>'Protocole Inventaire'!K16/$B$6</f>
        <v>1.1363636363636365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1.1363636363636365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4.5454545454545459</v>
      </c>
      <c r="J17" s="8">
        <f>'Protocole Inventaire'!J17/$B$6</f>
        <v>0</v>
      </c>
      <c r="K17" s="8">
        <f>'Protocole Inventaire'!K17/$B$6</f>
        <v>1.1363636363636365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1.1363636363636365</v>
      </c>
      <c r="D18" s="8">
        <f>'Protocole Inventaire'!D18/$B$6</f>
        <v>2.2727272727272729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5.6818181818181817</v>
      </c>
      <c r="J18" s="8">
        <f>'Protocole Inventaire'!J18/$B$6</f>
        <v>0</v>
      </c>
      <c r="K18" s="8">
        <f>'Protocole Inventaire'!K18/$B$6</f>
        <v>1.1363636363636365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2.2727272727272729</v>
      </c>
      <c r="D19" s="8">
        <f>'Protocole Inventaire'!D19/$B$6</f>
        <v>1.1363636363636365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3.4090909090909092</v>
      </c>
      <c r="J19" s="8">
        <f>'Protocole Inventaire'!J19/$B$6</f>
        <v>1.1363636363636365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3.4090909090909092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4.5454545454545459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6.8181818181818183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1.1363636363636365</v>
      </c>
      <c r="J21" s="8">
        <f>'Protocole Inventaire'!J21/$B$6</f>
        <v>0</v>
      </c>
      <c r="K21" s="8">
        <f>'Protocole Inventaire'!K21/$B$6</f>
        <v>2.2727272727272729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2.2727272727272729</v>
      </c>
      <c r="D22" s="8">
        <f>'Protocole Inventaire'!D22/$B$6</f>
        <v>4.5454545454545459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1.1363636363636365</v>
      </c>
      <c r="D23" s="8">
        <f>'Protocole Inventaire'!D23/$B$6</f>
        <v>1.1363636363636365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1.1363636363636365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1.1363636363636365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1.1363636363636365</v>
      </c>
      <c r="D27" s="8">
        <f>'Protocole Inventaire'!D27/$B$6</f>
        <v>1.1363636363636365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2.2727272727272729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0.15393804002589989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0.18472564803107985</v>
      </c>
      <c r="J10" s="8">
        <f>'Protocole Inventaire'!J10*($A10/200)^2*PI()</f>
        <v>4.6181412007769963E-2</v>
      </c>
      <c r="K10" s="8">
        <f>'Protocole Inventaire'!K10*($A10/200)^2*PI()</f>
        <v>0.1231504320207199</v>
      </c>
      <c r="L10" s="8">
        <f>'Protocole Inventaire'!L10*($A10/200)^2*PI()</f>
        <v>3.0787608005179976E-2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0.4002389040673397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2.5446900494077322E-2</v>
      </c>
      <c r="D11" s="8">
        <f>'Protocole Inventaire'!D11*($A11/200)^2*PI()</f>
        <v>0.17812830345854128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0.27991590543485056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5.0893800988154644E-2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0.15268140296446395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7.6026542216872994E-2</v>
      </c>
      <c r="D12" s="8">
        <f>'Protocole Inventaire'!D12*($A12/200)^2*PI()</f>
        <v>0.60821233773498395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0.19006635554218249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0.10618583169133503</v>
      </c>
      <c r="D13" s="8">
        <f>'Protocole Inventaire'!D13*($A13/200)^2*PI()</f>
        <v>0.26546457922833755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0.15927874753700255</v>
      </c>
      <c r="J13" s="8">
        <f>'Protocole Inventaire'!J13*($A13/200)^2*PI()</f>
        <v>0</v>
      </c>
      <c r="K13" s="8">
        <f>'Protocole Inventaire'!K13*($A13/200)^2*PI()</f>
        <v>5.3092915845667513E-2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7.0685834705770348E-2</v>
      </c>
      <c r="D14" s="8">
        <f>'Protocole Inventaire'!D14*($A14/200)^2*PI()</f>
        <v>0.56548667764616278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0.35342917352885167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0.18158405537749009</v>
      </c>
      <c r="D15" s="8">
        <f>'Protocole Inventaire'!D15*($A15/200)^2*PI()</f>
        <v>0.18158405537749009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0.72633622150996036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0.34023448438377463</v>
      </c>
      <c r="J16" s="8">
        <f>'Protocole Inventaire'!J16*($A16/200)^2*PI()</f>
        <v>0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0.55417694409323948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0.16619025137490007</v>
      </c>
      <c r="D18" s="8">
        <f>'Protocole Inventaire'!D18*($A18/200)^2*PI()</f>
        <v>0.33238050274980013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0.83095125687450033</v>
      </c>
      <c r="J18" s="8">
        <f>'Protocole Inventaire'!J18*($A18/200)^2*PI()</f>
        <v>0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0.39269908169872414</v>
      </c>
      <c r="D19" s="8">
        <f>'Protocole Inventaire'!D19*($A19/200)^2*PI()</f>
        <v>0.19634954084936207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0.58904862254808621</v>
      </c>
      <c r="J19" s="8">
        <f>'Protocole Inventaire'!J19*($A19/200)^2*PI()</f>
        <v>0.19634954084936207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0.68706631334008772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0.91608841778678374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1.5852476530014095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0.52841588433380315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0.60381410801995827</v>
      </c>
      <c r="D22" s="8">
        <f>'Protocole Inventaire'!D22*($A22/200)^2*PI()</f>
        <v>1.2076282160399165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0.34211943997592853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0.38484510006474959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0.43008403427644265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0.52810172506844411</v>
      </c>
      <c r="D27" s="8">
        <f>'Protocole Inventaire'!D27*($A27/200)^2*PI()</f>
        <v>0.52810172506844411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1.1617609632975054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5.1952517712414412</v>
      </c>
      <c r="D53">
        <f t="shared" ref="D53:S53" si="0">SUM(D9:D51)</f>
        <v>5.9731101122702732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5.7733048195019636</v>
      </c>
      <c r="J53">
        <f t="shared" si="0"/>
        <v>0.24253095285713203</v>
      </c>
      <c r="K53">
        <f t="shared" si="0"/>
        <v>1.1228052143929921</v>
      </c>
      <c r="L53">
        <f t="shared" si="0"/>
        <v>8.168140899333462E-2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0.64402649398590761</v>
      </c>
      <c r="T53">
        <f>SUM(C53:S53)</f>
        <v>19.032710773243043</v>
      </c>
    </row>
    <row r="54" spans="1:20" x14ac:dyDescent="0.25">
      <c r="A54" t="s">
        <v>49</v>
      </c>
      <c r="B54" t="s">
        <v>30</v>
      </c>
      <c r="C54">
        <f>C53/$B$6</f>
        <v>5.9036951945925464</v>
      </c>
      <c r="D54">
        <f t="shared" ref="D54:S54" si="1">D53/$B$6</f>
        <v>6.7876251275798563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6.5605736585249588</v>
      </c>
      <c r="J54">
        <f t="shared" si="1"/>
        <v>0.27560335551946818</v>
      </c>
      <c r="K54">
        <f t="shared" si="1"/>
        <v>1.2759150163556727</v>
      </c>
      <c r="L54">
        <f t="shared" si="1"/>
        <v>9.2819782946971158E-2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0.73184828862034956</v>
      </c>
      <c r="T54">
        <f>SUM(C54:S54)</f>
        <v>21.628080424139821</v>
      </c>
    </row>
    <row r="55" spans="1:20" x14ac:dyDescent="0.25">
      <c r="A55" t="s">
        <v>49</v>
      </c>
      <c r="B55" t="s">
        <v>50</v>
      </c>
      <c r="C55">
        <f>C54/$T54</f>
        <v>0.27296436294009874</v>
      </c>
      <c r="D55">
        <f t="shared" ref="D55:S55" si="2">D54/$T54</f>
        <v>0.3138339138042025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0.30333591931730031</v>
      </c>
      <c r="J55">
        <f t="shared" si="2"/>
        <v>1.2742848653912814E-2</v>
      </c>
      <c r="K55">
        <f t="shared" si="2"/>
        <v>5.8993447006586007E-2</v>
      </c>
      <c r="L55">
        <f t="shared" si="2"/>
        <v>4.2916329663436944E-3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3.3837875311556048E-2</v>
      </c>
      <c r="T55">
        <f>SUM(C55:S55)</f>
        <v>1.0000000000000002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1.2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1.44</v>
      </c>
      <c r="J10" s="8">
        <f>'Protocole Inventaire'!J10*$B10</f>
        <v>0.36</v>
      </c>
      <c r="K10" s="8">
        <f>'Protocole Inventaire'!K10*$B10</f>
        <v>0.96</v>
      </c>
      <c r="L10" s="8">
        <f>'Protocole Inventaire'!L10*$B10</f>
        <v>0.24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3.12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0.18</v>
      </c>
      <c r="D11" s="8">
        <f>'Protocole Inventaire'!D11*$B11</f>
        <v>1.26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1.98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0.36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1.08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0.57999999999999996</v>
      </c>
      <c r="D12" s="8">
        <f>'Protocole Inventaire'!D12*$B12</f>
        <v>4.6399999999999997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1.45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0.28999999999999998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0.92</v>
      </c>
      <c r="D13" s="8">
        <f>'Protocole Inventaire'!D13*$B13</f>
        <v>2.3000000000000003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1.3800000000000001</v>
      </c>
      <c r="J13" s="8">
        <f>'Protocole Inventaire'!J13*$B13</f>
        <v>0</v>
      </c>
      <c r="K13" s="8">
        <f>'Protocole Inventaire'!K13*$B13</f>
        <v>0.46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0.67</v>
      </c>
      <c r="D14" s="8">
        <f>'Protocole Inventaire'!D14*$B14</f>
        <v>5.36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3.35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1.84</v>
      </c>
      <c r="D15" s="8">
        <f>'Protocole Inventaire'!D15*$B15</f>
        <v>1.84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7.36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1.21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3.63</v>
      </c>
      <c r="J16" s="8">
        <f>'Protocole Inventaire'!J16*$B16</f>
        <v>0</v>
      </c>
      <c r="K16" s="8">
        <f>'Protocole Inventaire'!K16*$B16</f>
        <v>1.21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1.56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6.24</v>
      </c>
      <c r="J17" s="8">
        <f>'Protocole Inventaire'!J17*$B17</f>
        <v>0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1.93</v>
      </c>
      <c r="D18" s="8">
        <f>'Protocole Inventaire'!D18*$B18</f>
        <v>3.86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9.65</v>
      </c>
      <c r="J18" s="8">
        <f>'Protocole Inventaire'!J18*$B18</f>
        <v>0</v>
      </c>
      <c r="K18" s="8">
        <f>'Protocole Inventaire'!K18*$B18</f>
        <v>1.93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4.7</v>
      </c>
      <c r="D19" s="8">
        <f>'Protocole Inventaire'!D19*$B19</f>
        <v>2.35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7.0500000000000007</v>
      </c>
      <c r="J19" s="8">
        <f>'Protocole Inventaire'!J19*$B19</f>
        <v>2.35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8.370000000000001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11.16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19.62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6.54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7.6</v>
      </c>
      <c r="D22" s="8">
        <f>'Protocole Inventaire'!D22*$B22</f>
        <v>15.2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4.37</v>
      </c>
      <c r="D23" s="8">
        <f>'Protocole Inventaire'!D23*$B23</f>
        <v>4.37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4.99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5.66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7.06</v>
      </c>
      <c r="D27" s="8">
        <f>'Protocole Inventaire'!D27*$B27</f>
        <v>7.06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15.61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63.5</v>
      </c>
      <c r="D53">
        <f t="shared" ref="D53:S53" si="0">SUM(D9:D51)</f>
        <v>67.819999999999993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62.95</v>
      </c>
      <c r="J53">
        <f t="shared" si="0"/>
        <v>2.71</v>
      </c>
      <c r="K53">
        <f t="shared" si="0"/>
        <v>12.66</v>
      </c>
      <c r="L53">
        <f t="shared" si="0"/>
        <v>0.6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4.95</v>
      </c>
      <c r="T53">
        <f>SUM(C53:S53)</f>
        <v>215.18999999999997</v>
      </c>
    </row>
    <row r="54" spans="1:20" x14ac:dyDescent="0.25">
      <c r="A54" t="s">
        <v>53</v>
      </c>
      <c r="B54" t="s">
        <v>30</v>
      </c>
      <c r="C54">
        <f>C53/$B$6</f>
        <v>72.159090909090907</v>
      </c>
      <c r="D54">
        <f t="shared" ref="D54:S54" si="1">D53/$B$6</f>
        <v>77.068181818181813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71.534090909090907</v>
      </c>
      <c r="J54">
        <f t="shared" si="1"/>
        <v>3.0795454545454546</v>
      </c>
      <c r="K54">
        <f t="shared" si="1"/>
        <v>14.386363636363637</v>
      </c>
      <c r="L54">
        <f t="shared" si="1"/>
        <v>0.68181818181818177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5.625</v>
      </c>
      <c r="T54">
        <f>SUM(C54:S54)</f>
        <v>244.53409090909091</v>
      </c>
    </row>
    <row r="55" spans="1:20" x14ac:dyDescent="0.25">
      <c r="A55" t="s">
        <v>53</v>
      </c>
      <c r="B55" t="s">
        <v>50</v>
      </c>
      <c r="C55">
        <f>C54/$T54</f>
        <v>0.29508806171290486</v>
      </c>
      <c r="D55">
        <f t="shared" ref="D55:S55" si="2">D54/$T54</f>
        <v>0.31516334402156232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0.29253218086342303</v>
      </c>
      <c r="J55">
        <f t="shared" si="2"/>
        <v>1.2593522003810587E-2</v>
      </c>
      <c r="K55">
        <f t="shared" si="2"/>
        <v>5.8831730098982293E-2</v>
      </c>
      <c r="L55">
        <f t="shared" si="2"/>
        <v>2.7882336539802035E-3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2.3002927645336679E-2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2025-07-30T07:10:18Z</dcterms:modified>
</cp:coreProperties>
</file>