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46\"/>
    </mc:Choice>
  </mc:AlternateContent>
  <bookViews>
    <workbookView xWindow="0" yWindow="0" windowWidth="51600" windowHeight="1770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5" l="1"/>
  <c r="P33" i="5"/>
  <c r="M33" i="5"/>
  <c r="F33" i="5"/>
  <c r="I33" i="5"/>
  <c r="Q33" i="5"/>
  <c r="J33" i="5"/>
  <c r="R33" i="5"/>
  <c r="E33" i="5"/>
  <c r="C33" i="5"/>
  <c r="K33" i="5"/>
  <c r="S33" i="5"/>
  <c r="N33" i="5"/>
  <c r="D33" i="5"/>
  <c r="L33" i="5"/>
  <c r="G33" i="5"/>
  <c r="O33" i="5"/>
  <c r="E33" i="6"/>
  <c r="M33" i="6"/>
  <c r="F33" i="6"/>
  <c r="N33" i="6"/>
  <c r="G33" i="6"/>
  <c r="O33" i="6"/>
  <c r="H33" i="6"/>
  <c r="P33" i="6"/>
  <c r="I33" i="6"/>
  <c r="Q33" i="6"/>
  <c r="J33" i="6"/>
  <c r="R33" i="6"/>
  <c r="C33" i="6"/>
  <c r="K33" i="6"/>
  <c r="S33" i="6"/>
  <c r="D33" i="6"/>
  <c r="L33" i="6"/>
  <c r="C30" i="5"/>
  <c r="K30" i="5"/>
  <c r="S30" i="5"/>
  <c r="Q30" i="5"/>
  <c r="D30" i="5"/>
  <c r="L30" i="5"/>
  <c r="E30" i="5"/>
  <c r="M30" i="5"/>
  <c r="P30" i="5"/>
  <c r="F30" i="5"/>
  <c r="N30" i="5"/>
  <c r="H30" i="5"/>
  <c r="G30" i="5"/>
  <c r="O30" i="5"/>
  <c r="I30" i="5"/>
  <c r="J30" i="5"/>
  <c r="R30" i="5"/>
  <c r="G34" i="5"/>
  <c r="O34" i="5"/>
  <c r="H34" i="5"/>
  <c r="P34" i="5"/>
  <c r="I34" i="5"/>
  <c r="Q34" i="5"/>
  <c r="M34" i="5"/>
  <c r="J34" i="5"/>
  <c r="R34" i="5"/>
  <c r="D34" i="5"/>
  <c r="C34" i="5"/>
  <c r="K34" i="5"/>
  <c r="S34" i="5"/>
  <c r="L34" i="5"/>
  <c r="E34" i="5"/>
  <c r="F34" i="5"/>
  <c r="N34" i="5"/>
  <c r="H30" i="6"/>
  <c r="P30" i="6"/>
  <c r="I30" i="6"/>
  <c r="Q30" i="6"/>
  <c r="J30" i="6"/>
  <c r="R30" i="6"/>
  <c r="C30" i="6"/>
  <c r="K30" i="6"/>
  <c r="S30" i="6"/>
  <c r="D30" i="6"/>
  <c r="L30" i="6"/>
  <c r="E30" i="6"/>
  <c r="M30" i="6"/>
  <c r="F30" i="6"/>
  <c r="N30" i="6"/>
  <c r="G30" i="6"/>
  <c r="O30" i="6"/>
  <c r="D34" i="6"/>
  <c r="L34" i="6"/>
  <c r="E34" i="6"/>
  <c r="M34" i="6"/>
  <c r="F34" i="6"/>
  <c r="N34" i="6"/>
  <c r="G34" i="6"/>
  <c r="O34" i="6"/>
  <c r="H34" i="6"/>
  <c r="P34" i="6"/>
  <c r="I34" i="6"/>
  <c r="Q34" i="6"/>
  <c r="J34" i="6"/>
  <c r="R34" i="6"/>
  <c r="C34" i="6"/>
  <c r="K34" i="6"/>
  <c r="S34" i="6"/>
  <c r="I32" i="5"/>
  <c r="Q32" i="5"/>
  <c r="J32" i="5"/>
  <c r="R32" i="5"/>
  <c r="C32" i="5"/>
  <c r="K32" i="5"/>
  <c r="S32" i="5"/>
  <c r="O32" i="5"/>
  <c r="D32" i="5"/>
  <c r="L32" i="5"/>
  <c r="F32" i="5"/>
  <c r="E32" i="5"/>
  <c r="M32" i="5"/>
  <c r="N32" i="5"/>
  <c r="G32" i="5"/>
  <c r="H32" i="5"/>
  <c r="P32" i="5"/>
  <c r="F32" i="6"/>
  <c r="N32" i="6"/>
  <c r="G32" i="6"/>
  <c r="O32" i="6"/>
  <c r="H32" i="6"/>
  <c r="P32" i="6"/>
  <c r="I32" i="6"/>
  <c r="Q32" i="6"/>
  <c r="J32" i="6"/>
  <c r="R32" i="6"/>
  <c r="C32" i="6"/>
  <c r="K32" i="6"/>
  <c r="S32" i="6"/>
  <c r="D32" i="6"/>
  <c r="L32" i="6"/>
  <c r="E32" i="6"/>
  <c r="M32" i="6"/>
  <c r="J31" i="5"/>
  <c r="R31" i="5"/>
  <c r="G31" i="5"/>
  <c r="C31" i="5"/>
  <c r="K31" i="5"/>
  <c r="S31" i="5"/>
  <c r="D31" i="5"/>
  <c r="L31" i="5"/>
  <c r="H31" i="5"/>
  <c r="E31" i="5"/>
  <c r="M31" i="5"/>
  <c r="P31" i="5"/>
  <c r="F31" i="5"/>
  <c r="N31" i="5"/>
  <c r="O31" i="5"/>
  <c r="I31" i="5"/>
  <c r="Q31" i="5"/>
  <c r="G31" i="6"/>
  <c r="O31" i="6"/>
  <c r="H31" i="6"/>
  <c r="P31" i="6"/>
  <c r="I31" i="6"/>
  <c r="Q31" i="6"/>
  <c r="J31" i="6"/>
  <c r="R31" i="6"/>
  <c r="C31" i="6"/>
  <c r="K31" i="6"/>
  <c r="S31" i="6"/>
  <c r="D31" i="6"/>
  <c r="L31" i="6"/>
  <c r="E31" i="6"/>
  <c r="M31" i="6"/>
  <c r="F31" i="6"/>
  <c r="N31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<sst xmlns="http://schemas.openxmlformats.org/spreadsheetml/2006/main" count="155" uniqueCount="56">
  <si>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</si>
  <si>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</si>
  <si>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</si>
  <si>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</si>
  <si>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</si>
  <si>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</si>
  <si>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</si>
  <si>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</si>
  <si>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</si>
  <si>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</si>
  <si>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</si>
  <si>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</si>
  <si>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</si>
  <si>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</si>
  <si>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</si>
  <si>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</si>
  <si>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</si>
  <si>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</si>
  <si>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</si>
  <si>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</si>
  <si>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</si>
  <si>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</si>
  <si>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</si>
  <si>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</si>
  <si>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</si>
  <si>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</si>
  <si>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</si>
  <si>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</si>
  <si>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</si>
  <si>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</si>
  <si>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</si>
  <si>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</si>
  <si>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</si>
  <si>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</si>
  <si>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</si>
  <si>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</si>
  <si>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</si>
  <si>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</si>
  <si>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</si>
  <si>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</si>
  <si>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</si>
  <si>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</si>
  <si>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</si>
  <si>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</si>
  <si>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</si>
  <si>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</si>
  <si>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</si>
  <si>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</si>
  <si>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</si>
  <si>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</si>
  <si>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</si>
  <si>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</si>
  <si>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</si>
  <si>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</si>
  <si>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</si>
  <si>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VD46 - Bressonnaz-dessus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</si>
</sst>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topLeftCell="A4" workbookViewId="0">
      <selection activeCell="C12" sqref="C12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42818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0.83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>
        <v>15</v>
      </c>
      <c r="E10" s="8"/>
      <c r="F10" s="8"/>
      <c r="G10" s="8"/>
      <c r="H10" s="8"/>
      <c r="I10" s="8">
        <v>48</v>
      </c>
      <c r="J10" s="8">
        <v>19</v>
      </c>
      <c r="K10" s="8">
        <v>3</v>
      </c>
      <c r="L10" s="8">
        <v>5</v>
      </c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1</v>
      </c>
      <c r="D11" s="8">
        <v>4</v>
      </c>
      <c r="E11" s="8"/>
      <c r="F11" s="8"/>
      <c r="G11" s="8"/>
      <c r="H11" s="8"/>
      <c r="I11" s="8">
        <v>8</v>
      </c>
      <c r="J11" s="8">
        <v>7</v>
      </c>
      <c r="K11" s="8">
        <v>3</v>
      </c>
      <c r="L11" s="8">
        <v>4</v>
      </c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/>
      <c r="D12" s="8">
        <v>6</v>
      </c>
      <c r="E12" s="8"/>
      <c r="F12" s="8"/>
      <c r="G12" s="8"/>
      <c r="H12" s="8"/>
      <c r="I12" s="8">
        <v>12</v>
      </c>
      <c r="J12" s="8">
        <v>8</v>
      </c>
      <c r="K12" s="8">
        <v>3</v>
      </c>
      <c r="L12" s="8">
        <v>3</v>
      </c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/>
      <c r="D13" s="8">
        <v>2</v>
      </c>
      <c r="E13" s="8"/>
      <c r="F13" s="8"/>
      <c r="G13" s="8"/>
      <c r="H13" s="8"/>
      <c r="I13" s="8">
        <v>1</v>
      </c>
      <c r="J13" s="8">
        <v>4</v>
      </c>
      <c r="K13" s="8">
        <v>5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2</v>
      </c>
      <c r="D14" s="8">
        <v>1</v>
      </c>
      <c r="E14" s="8"/>
      <c r="F14" s="8"/>
      <c r="G14" s="8"/>
      <c r="H14" s="8"/>
      <c r="I14" s="8">
        <v>5</v>
      </c>
      <c r="J14" s="8">
        <v>1</v>
      </c>
      <c r="K14" s="8">
        <v>2</v>
      </c>
      <c r="L14" s="8">
        <v>1</v>
      </c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1</v>
      </c>
      <c r="D15" s="8"/>
      <c r="E15" s="8"/>
      <c r="F15" s="8"/>
      <c r="G15" s="8"/>
      <c r="H15" s="8"/>
      <c r="I15" s="8">
        <v>6</v>
      </c>
      <c r="J15" s="8">
        <v>2</v>
      </c>
      <c r="K15" s="8">
        <v>2</v>
      </c>
      <c r="L15" s="8">
        <v>1</v>
      </c>
      <c r="M15" s="8"/>
      <c r="N15" s="8"/>
      <c r="O15" s="8"/>
      <c r="P15" s="8">
        <v>1</v>
      </c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1</v>
      </c>
      <c r="D16" s="8"/>
      <c r="E16" s="8"/>
      <c r="F16" s="8"/>
      <c r="G16" s="8"/>
      <c r="H16" s="8"/>
      <c r="I16" s="8">
        <v>5</v>
      </c>
      <c r="J16" s="8">
        <v>4</v>
      </c>
      <c r="K16" s="8"/>
      <c r="L16" s="8"/>
      <c r="M16" s="8"/>
      <c r="N16" s="8"/>
      <c r="O16" s="8"/>
      <c r="P16" s="8">
        <v>1</v>
      </c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1</v>
      </c>
      <c r="D17" s="8">
        <v>2</v>
      </c>
      <c r="E17" s="8"/>
      <c r="F17" s="8"/>
      <c r="G17" s="8"/>
      <c r="H17" s="8"/>
      <c r="I17" s="8">
        <v>5</v>
      </c>
      <c r="J17" s="8">
        <v>2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/>
      <c r="D18" s="8"/>
      <c r="E18" s="8"/>
      <c r="F18" s="8"/>
      <c r="G18" s="8"/>
      <c r="H18" s="8"/>
      <c r="I18" s="8">
        <v>7</v>
      </c>
      <c r="J18" s="8">
        <v>5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2</v>
      </c>
      <c r="D19" s="8"/>
      <c r="E19" s="8"/>
      <c r="F19" s="8"/>
      <c r="G19" s="8"/>
      <c r="H19" s="8"/>
      <c r="I19" s="8">
        <v>2</v>
      </c>
      <c r="J19" s="8">
        <v>5</v>
      </c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/>
      <c r="D20" s="8"/>
      <c r="E20" s="8"/>
      <c r="F20" s="8"/>
      <c r="G20" s="8"/>
      <c r="H20" s="8"/>
      <c r="I20" s="8">
        <v>6</v>
      </c>
      <c r="J20" s="8">
        <v>2</v>
      </c>
      <c r="K20" s="8"/>
      <c r="L20" s="8"/>
      <c r="M20" s="8"/>
      <c r="N20" s="8"/>
      <c r="O20" s="8"/>
      <c r="P20" s="8">
        <v>1</v>
      </c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2</v>
      </c>
      <c r="D21" s="8"/>
      <c r="E21" s="8"/>
      <c r="F21" s="8"/>
      <c r="G21" s="8"/>
      <c r="H21" s="8"/>
      <c r="I21" s="8">
        <v>2</v>
      </c>
      <c r="J21" s="8">
        <v>2</v>
      </c>
      <c r="K21" s="8"/>
      <c r="L21" s="8"/>
      <c r="M21" s="8"/>
      <c r="N21" s="8"/>
      <c r="O21" s="8"/>
      <c r="P21" s="8">
        <v>1</v>
      </c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1</v>
      </c>
      <c r="D22" s="8">
        <v>1</v>
      </c>
      <c r="E22" s="8"/>
      <c r="F22" s="8"/>
      <c r="G22" s="8"/>
      <c r="H22" s="8"/>
      <c r="I22" s="8">
        <v>2</v>
      </c>
      <c r="J22" s="8">
        <v>1</v>
      </c>
      <c r="K22" s="8"/>
      <c r="L22" s="8"/>
      <c r="M22" s="8"/>
      <c r="N22" s="8"/>
      <c r="O22" s="8"/>
      <c r="P22" s="8">
        <v>1</v>
      </c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>
        <v>2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>
        <v>1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>
        <v>1</v>
      </c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11</v>
      </c>
      <c r="D54" s="12">
        <f t="shared" ref="D54:S54" si="0">SUM(D9:D51)</f>
        <v>31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113</v>
      </c>
      <c r="J54" s="12">
        <f t="shared" si="0"/>
        <v>62</v>
      </c>
      <c r="K54" s="12">
        <f t="shared" si="0"/>
        <v>18</v>
      </c>
      <c r="L54" s="12">
        <f t="shared" si="0"/>
        <v>14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5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254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13.3</v>
      </c>
      <c r="D55" s="20">
        <f t="shared" ref="D55:S55" si="3">ROUND(D54/$B$6, 1)</f>
        <v>37.299999999999997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136.1</v>
      </c>
      <c r="J55" s="20">
        <f t="shared" si="3"/>
        <v>74.7</v>
      </c>
      <c r="K55" s="20">
        <f t="shared" si="3"/>
        <v>21.7</v>
      </c>
      <c r="L55" s="20">
        <f t="shared" si="3"/>
        <v>16.899999999999999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6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306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1.73</v>
      </c>
      <c r="D56" s="22">
        <f>ROUND('Calcul surface terriere'!D53, 2)</f>
        <v>1.32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9.2200000000000006</v>
      </c>
      <c r="J56" s="22">
        <f>ROUND('Calcul surface terriere'!J53, 2)</f>
        <v>5.07</v>
      </c>
      <c r="K56" s="22">
        <f>ROUND('Calcul surface terriere'!K53, 2)</f>
        <v>0.82</v>
      </c>
      <c r="L56" s="22">
        <f>ROUND('Calcul surface terriere'!L53, 2)</f>
        <v>0.45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1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19.600000000000001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2.09</v>
      </c>
      <c r="D57" s="22">
        <f>ROUND('Calcul surface terriere'!D54, 2)</f>
        <v>1.59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11.11</v>
      </c>
      <c r="J57" s="22">
        <f>ROUND('Calcul surface terriere'!J54, 2)</f>
        <v>6.11</v>
      </c>
      <c r="K57" s="22">
        <f>ROUND('Calcul surface terriere'!K54, 2)</f>
        <v>0.99</v>
      </c>
      <c r="L57" s="22">
        <f>ROUND('Calcul surface terriere'!L54, 2)</f>
        <v>0.55000000000000004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1.2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23.6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9</v>
      </c>
      <c r="D58" s="24">
        <f>ROUND(100 * 'Calcul surface terriere'!D55,0)</f>
        <v>7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47</v>
      </c>
      <c r="J58" s="24">
        <f>ROUND(100 * 'Calcul surface terriere'!J55,0)</f>
        <v>26</v>
      </c>
      <c r="K58" s="24">
        <f>ROUND(100 * 'Calcul surface terriere'!K55,0)</f>
        <v>4</v>
      </c>
      <c r="L58" s="24">
        <f>ROUND(100 * 'Calcul surface terriere'!L55,0)</f>
        <v>2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5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20.3</v>
      </c>
      <c r="D59" s="26">
        <f>ROUND('Calcul volume sur pied'!D53, 1)</f>
        <v>12.8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103</v>
      </c>
      <c r="J59" s="26">
        <f>ROUND('Calcul volume sur pied'!J53, 1)</f>
        <v>55.5</v>
      </c>
      <c r="K59" s="26">
        <f>ROUND('Calcul volume sur pied'!K53, 1)</f>
        <v>7.3</v>
      </c>
      <c r="L59" s="26">
        <f>ROUND('Calcul volume sur pied'!L53, 1)</f>
        <v>3.8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12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215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24.4</v>
      </c>
      <c r="D60" s="26">
        <f>ROUND('Calcul volume sur pied'!D54, 1)</f>
        <v>15.4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124.1</v>
      </c>
      <c r="J60" s="26">
        <f>ROUND('Calcul volume sur pied'!J54, 1)</f>
        <v>66.900000000000006</v>
      </c>
      <c r="K60" s="26">
        <f>ROUND('Calcul volume sur pied'!K54, 1)</f>
        <v>8.6999999999999993</v>
      </c>
      <c r="L60" s="26">
        <f>ROUND('Calcul volume sur pied'!L54, 1)</f>
        <v>4.5999999999999996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14.4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258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9</v>
      </c>
      <c r="D61" s="24">
        <f>ROUND(100 * 'Calcul volume sur pied'!D55, 0)</f>
        <v>6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48</v>
      </c>
      <c r="J61" s="24">
        <f>ROUND(100 * 'Calcul volume sur pied'!J55, 0)</f>
        <v>26</v>
      </c>
      <c r="K61" s="24">
        <f>ROUND(100 * 'Calcul volume sur pied'!K55, 0)</f>
        <v>3</v>
      </c>
      <c r="L61" s="24">
        <f>ROUND(100 * 'Calcul volume sur pied'!L55, 0)</f>
        <v>2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6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18.072289156626507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57.831325301204821</v>
      </c>
      <c r="J10" s="8">
        <f>'Protocole Inventaire'!J10/$B$6</f>
        <v>22.891566265060241</v>
      </c>
      <c r="K10" s="8">
        <f>'Protocole Inventaire'!K10/$B$6</f>
        <v>3.6144578313253013</v>
      </c>
      <c r="L10" s="8">
        <f>'Protocole Inventaire'!L10/$B$6</f>
        <v>6.024096385542169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1.2048192771084338</v>
      </c>
      <c r="D11" s="8">
        <f>'Protocole Inventaire'!D11/$B$6</f>
        <v>4.8192771084337354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9.6385542168674707</v>
      </c>
      <c r="J11" s="8">
        <f>'Protocole Inventaire'!J11/$B$6</f>
        <v>8.4337349397590362</v>
      </c>
      <c r="K11" s="8">
        <f>'Protocole Inventaire'!K11/$B$6</f>
        <v>3.6144578313253013</v>
      </c>
      <c r="L11" s="8">
        <f>'Protocole Inventaire'!L11/$B$6</f>
        <v>4.8192771084337354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</v>
      </c>
      <c r="D12" s="8">
        <f>'Protocole Inventaire'!D12/$B$6</f>
        <v>7.2289156626506026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14.457831325301205</v>
      </c>
      <c r="J12" s="8">
        <f>'Protocole Inventaire'!J12/$B$6</f>
        <v>9.6385542168674707</v>
      </c>
      <c r="K12" s="8">
        <f>'Protocole Inventaire'!K12/$B$6</f>
        <v>3.6144578313253013</v>
      </c>
      <c r="L12" s="8">
        <f>'Protocole Inventaire'!L12/$B$6</f>
        <v>3.6144578313253013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2.4096385542168677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1.2048192771084338</v>
      </c>
      <c r="J13" s="8">
        <f>'Protocole Inventaire'!J13/$B$6</f>
        <v>4.8192771084337354</v>
      </c>
      <c r="K13" s="8">
        <f>'Protocole Inventaire'!K13/$B$6</f>
        <v>6.024096385542169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2.4096385542168677</v>
      </c>
      <c r="D14" s="8">
        <f>'Protocole Inventaire'!D14/$B$6</f>
        <v>1.2048192771084338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6.024096385542169</v>
      </c>
      <c r="J14" s="8">
        <f>'Protocole Inventaire'!J14/$B$6</f>
        <v>1.2048192771084338</v>
      </c>
      <c r="K14" s="8">
        <f>'Protocole Inventaire'!K14/$B$6</f>
        <v>2.4096385542168677</v>
      </c>
      <c r="L14" s="8">
        <f>'Protocole Inventaire'!L14/$B$6</f>
        <v>1.2048192771084338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1.2048192771084338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7.2289156626506026</v>
      </c>
      <c r="J15" s="8">
        <f>'Protocole Inventaire'!J15/$B$6</f>
        <v>2.4096385542168677</v>
      </c>
      <c r="K15" s="8">
        <f>'Protocole Inventaire'!K15/$B$6</f>
        <v>2.4096385542168677</v>
      </c>
      <c r="L15" s="8">
        <f>'Protocole Inventaire'!L15/$B$6</f>
        <v>1.2048192771084338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1.2048192771084338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1.2048192771084338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6.024096385542169</v>
      </c>
      <c r="J16" s="8">
        <f>'Protocole Inventaire'!J16/$B$6</f>
        <v>4.8192771084337354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1.2048192771084338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1.2048192771084338</v>
      </c>
      <c r="D17" s="8">
        <f>'Protocole Inventaire'!D17/$B$6</f>
        <v>2.4096385542168677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6.024096385542169</v>
      </c>
      <c r="J17" s="8">
        <f>'Protocole Inventaire'!J17/$B$6</f>
        <v>2.4096385542168677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8.4337349397590362</v>
      </c>
      <c r="J18" s="8">
        <f>'Protocole Inventaire'!J18/$B$6</f>
        <v>6.024096385542169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2.4096385542168677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2.4096385542168677</v>
      </c>
      <c r="J19" s="8">
        <f>'Protocole Inventaire'!J19/$B$6</f>
        <v>6.024096385542169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7.2289156626506026</v>
      </c>
      <c r="J20" s="8">
        <f>'Protocole Inventaire'!J20/$B$6</f>
        <v>2.4096385542168677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1.2048192771084338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2.4096385542168677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2.4096385542168677</v>
      </c>
      <c r="J21" s="8">
        <f>'Protocole Inventaire'!J21/$B$6</f>
        <v>2.4096385542168677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1.2048192771084338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1.2048192771084338</v>
      </c>
      <c r="D22" s="8">
        <f>'Protocole Inventaire'!D22/$B$6</f>
        <v>1.2048192771084338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2.4096385542168677</v>
      </c>
      <c r="J22" s="8">
        <f>'Protocole Inventaire'!J22/$B$6</f>
        <v>1.2048192771084338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1.2048192771084338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2.4096385542168677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1.2048192771084338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1.2048192771084338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0.23090706003884984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0.73890259212431941</v>
      </c>
      <c r="J10" s="8">
        <f>'Protocole Inventaire'!J10*($A10/200)^2*PI()</f>
        <v>0.29248227604920979</v>
      </c>
      <c r="K10" s="8">
        <f>'Protocole Inventaire'!K10*($A10/200)^2*PI()</f>
        <v>4.6181412007769963E-2</v>
      </c>
      <c r="L10" s="8">
        <f>'Protocole Inventaire'!L10*($A10/200)^2*PI()</f>
        <v>7.6969020012949946E-2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2.5446900494077322E-2</v>
      </c>
      <c r="D11" s="8">
        <f>'Protocole Inventaire'!D11*($A11/200)^2*PI()</f>
        <v>0.10178760197630929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0.20357520395261858</v>
      </c>
      <c r="J11" s="8">
        <f>'Protocole Inventaire'!J11*($A11/200)^2*PI()</f>
        <v>0.17812830345854128</v>
      </c>
      <c r="K11" s="8">
        <f>'Protocole Inventaire'!K11*($A11/200)^2*PI()</f>
        <v>7.6340701482231973E-2</v>
      </c>
      <c r="L11" s="8">
        <f>'Protocole Inventaire'!L11*($A11/200)^2*PI()</f>
        <v>0.10178760197630929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</v>
      </c>
      <c r="D12" s="8">
        <f>'Protocole Inventaire'!D12*($A12/200)^2*PI()</f>
        <v>0.22807962665061898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0.45615925330123797</v>
      </c>
      <c r="J12" s="8">
        <f>'Protocole Inventaire'!J12*($A12/200)^2*PI()</f>
        <v>0.30410616886749198</v>
      </c>
      <c r="K12" s="8">
        <f>'Protocole Inventaire'!K12*($A12/200)^2*PI()</f>
        <v>0.11403981332530949</v>
      </c>
      <c r="L12" s="8">
        <f>'Protocole Inventaire'!L12*($A12/200)^2*PI()</f>
        <v>0.11403981332530949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0.10618583169133503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5.3092915845667513E-2</v>
      </c>
      <c r="J13" s="8">
        <f>'Protocole Inventaire'!J13*($A13/200)^2*PI()</f>
        <v>0.21237166338267005</v>
      </c>
      <c r="K13" s="8">
        <f>'Protocole Inventaire'!K13*($A13/200)^2*PI()</f>
        <v>0.26546457922833755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0.1413716694115407</v>
      </c>
      <c r="D14" s="8">
        <f>'Protocole Inventaire'!D14*($A14/200)^2*PI()</f>
        <v>7.0685834705770348E-2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0.35342917352885167</v>
      </c>
      <c r="J14" s="8">
        <f>'Protocole Inventaire'!J14*($A14/200)^2*PI()</f>
        <v>7.0685834705770348E-2</v>
      </c>
      <c r="K14" s="8">
        <f>'Protocole Inventaire'!K14*($A14/200)^2*PI()</f>
        <v>0.1413716694115407</v>
      </c>
      <c r="L14" s="8">
        <f>'Protocole Inventaire'!L14*($A14/200)^2*PI()</f>
        <v>7.0685834705770348E-2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9.0792027688745044E-2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0.54475216613247024</v>
      </c>
      <c r="J15" s="8">
        <f>'Protocole Inventaire'!J15*($A15/200)^2*PI()</f>
        <v>0.18158405537749009</v>
      </c>
      <c r="K15" s="8">
        <f>'Protocole Inventaire'!K15*($A15/200)^2*PI()</f>
        <v>0.18158405537749009</v>
      </c>
      <c r="L15" s="8">
        <f>'Protocole Inventaire'!L15*($A15/200)^2*PI()</f>
        <v>9.0792027688745044E-2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9.0792027688745044E-2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0.11341149479459153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0.56705747397295769</v>
      </c>
      <c r="J16" s="8">
        <f>'Protocole Inventaire'!J16*($A16/200)^2*PI()</f>
        <v>0.45364597917836613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0.11341149479459153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0.13854423602330987</v>
      </c>
      <c r="D17" s="8">
        <f>'Protocole Inventaire'!D17*($A17/200)^2*PI()</f>
        <v>0.27708847204661974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0.69272118011654926</v>
      </c>
      <c r="J17" s="8">
        <f>'Protocole Inventaire'!J17*($A17/200)^2*PI()</f>
        <v>0.27708847204661974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1.1633317596243005</v>
      </c>
      <c r="J18" s="8">
        <f>'Protocole Inventaire'!J18*($A18/200)^2*PI()</f>
        <v>0.83095125687450033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0.39269908169872414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0.39269908169872414</v>
      </c>
      <c r="J19" s="8">
        <f>'Protocole Inventaire'!J19*($A19/200)^2*PI()</f>
        <v>0.98174770424681035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1.3741326266801754</v>
      </c>
      <c r="J20" s="8">
        <f>'Protocole Inventaire'!J20*($A20/200)^2*PI()</f>
        <v>0.45804420889339187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0.22902210444669593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0.52841588433380315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0.52841588433380315</v>
      </c>
      <c r="J21" s="8">
        <f>'Protocole Inventaire'!J21*($A21/200)^2*PI()</f>
        <v>0.52841588433380315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0.26420794216690158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0.30190705400997914</v>
      </c>
      <c r="D22" s="8">
        <f>'Protocole Inventaire'!D22*($A22/200)^2*PI()</f>
        <v>0.30190705400997914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0.60381410801995827</v>
      </c>
      <c r="J22" s="8">
        <f>'Protocole Inventaire'!J22*($A22/200)^2*PI()</f>
        <v>0.30190705400997914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0.30190705400997914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0.68423887995185706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0.38484510006474959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0.4778362426110076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1.7325883484547708</v>
      </c>
      <c r="D53">
        <f t="shared" ref="D53:S53" si="0">SUM(D9:D51)</f>
        <v>1.3166414811194822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9.2190036419592474</v>
      </c>
      <c r="J53">
        <f t="shared" si="0"/>
        <v>5.071158861424645</v>
      </c>
      <c r="K53">
        <f t="shared" si="0"/>
        <v>0.82498223083267974</v>
      </c>
      <c r="L53">
        <f t="shared" si="0"/>
        <v>0.45427429770908412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0.9993406231069133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19.617989484606824</v>
      </c>
    </row>
    <row r="54" spans="1:20" x14ac:dyDescent="0.25">
      <c r="A54" t="s">
        <v>49</v>
      </c>
      <c r="B54" t="s">
        <v>30</v>
      </c>
      <c r="C54">
        <f>C53/$B$6</f>
        <v>2.0874558415117721</v>
      </c>
      <c r="D54">
        <f t="shared" ref="D54:S54" si="1">D53/$B$6</f>
        <v>1.5863150374933521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11.107233303565359</v>
      </c>
      <c r="J54">
        <f t="shared" si="1"/>
        <v>6.1098299535236693</v>
      </c>
      <c r="K54">
        <f t="shared" si="1"/>
        <v>0.99395449497913224</v>
      </c>
      <c r="L54">
        <f t="shared" si="1"/>
        <v>0.54731843097480015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1.2040248471167632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23.636131909164849</v>
      </c>
    </row>
    <row r="55" spans="1:20" x14ac:dyDescent="0.25">
      <c r="A55" t="s">
        <v>49</v>
      </c>
      <c r="B55" t="s">
        <v>50</v>
      </c>
      <c r="C55">
        <f>C54/$T54</f>
        <v>8.8316305287768612E-2</v>
      </c>
      <c r="D55">
        <f t="shared" ref="D55:S55" si="2">D54/$T54</f>
        <v>6.7113986484322444E-2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0.4699260160778912</v>
      </c>
      <c r="J55">
        <f t="shared" si="2"/>
        <v>0.25849533997373736</v>
      </c>
      <c r="K55">
        <f t="shared" si="2"/>
        <v>4.2052333215898532E-2</v>
      </c>
      <c r="L55">
        <f t="shared" si="2"/>
        <v>2.3156006789866443E-2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5.0940012170515331E-2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0.99999999999999978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1.7999999999999998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5.76</v>
      </c>
      <c r="J10" s="8">
        <f>'Protocole Inventaire'!J10*$B10</f>
        <v>2.2799999999999998</v>
      </c>
      <c r="K10" s="8">
        <f>'Protocole Inventaire'!K10*$B10</f>
        <v>0.36</v>
      </c>
      <c r="L10" s="8">
        <f>'Protocole Inventaire'!L10*$B10</f>
        <v>0.6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0.18</v>
      </c>
      <c r="D11" s="8">
        <f>'Protocole Inventaire'!D11*$B11</f>
        <v>0.72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1.44</v>
      </c>
      <c r="J11" s="8">
        <f>'Protocole Inventaire'!J11*$B11</f>
        <v>1.26</v>
      </c>
      <c r="K11" s="8">
        <f>'Protocole Inventaire'!K11*$B11</f>
        <v>0.54</v>
      </c>
      <c r="L11" s="8">
        <f>'Protocole Inventaire'!L11*$B11</f>
        <v>0.72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</v>
      </c>
      <c r="D12" s="8">
        <f>'Protocole Inventaire'!D12*$B12</f>
        <v>1.7399999999999998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3.4799999999999995</v>
      </c>
      <c r="J12" s="8">
        <f>'Protocole Inventaire'!J12*$B12</f>
        <v>2.3199999999999998</v>
      </c>
      <c r="K12" s="8">
        <f>'Protocole Inventaire'!K12*$B12</f>
        <v>0.86999999999999988</v>
      </c>
      <c r="L12" s="8">
        <f>'Protocole Inventaire'!L12*$B12</f>
        <v>0.86999999999999988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0.92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0.46</v>
      </c>
      <c r="J13" s="8">
        <f>'Protocole Inventaire'!J13*$B13</f>
        <v>1.84</v>
      </c>
      <c r="K13" s="8">
        <f>'Protocole Inventaire'!K13*$B13</f>
        <v>2.3000000000000003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1.34</v>
      </c>
      <c r="D14" s="8">
        <f>'Protocole Inventaire'!D14*$B14</f>
        <v>0.67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3.35</v>
      </c>
      <c r="J14" s="8">
        <f>'Protocole Inventaire'!J14*$B14</f>
        <v>0.67</v>
      </c>
      <c r="K14" s="8">
        <f>'Protocole Inventaire'!K14*$B14</f>
        <v>1.34</v>
      </c>
      <c r="L14" s="8">
        <f>'Protocole Inventaire'!L14*$B14</f>
        <v>0.67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0.92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5.5200000000000005</v>
      </c>
      <c r="J15" s="8">
        <f>'Protocole Inventaire'!J15*$B15</f>
        <v>1.84</v>
      </c>
      <c r="K15" s="8">
        <f>'Protocole Inventaire'!K15*$B15</f>
        <v>1.84</v>
      </c>
      <c r="L15" s="8">
        <f>'Protocole Inventaire'!L15*$B15</f>
        <v>0.92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0.92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1.21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6.05</v>
      </c>
      <c r="J16" s="8">
        <f>'Protocole Inventaire'!J16*$B16</f>
        <v>4.84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1.21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1.56</v>
      </c>
      <c r="D17" s="8">
        <f>'Protocole Inventaire'!D17*$B17</f>
        <v>3.12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7.8000000000000007</v>
      </c>
      <c r="J17" s="8">
        <f>'Protocole Inventaire'!J17*$B17</f>
        <v>3.12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13.51</v>
      </c>
      <c r="J18" s="8">
        <f>'Protocole Inventaire'!J18*$B18</f>
        <v>9.65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4.7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4.7</v>
      </c>
      <c r="J19" s="8">
        <f>'Protocole Inventaire'!J19*$B19</f>
        <v>11.75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16.740000000000002</v>
      </c>
      <c r="J20" s="8">
        <f>'Protocole Inventaire'!J20*$B20</f>
        <v>5.58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2.79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6.54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6.54</v>
      </c>
      <c r="J21" s="8">
        <f>'Protocole Inventaire'!J21*$B21</f>
        <v>6.54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3.27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3.8</v>
      </c>
      <c r="D22" s="8">
        <f>'Protocole Inventaire'!D22*$B22</f>
        <v>3.8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7.6</v>
      </c>
      <c r="J22" s="8">
        <f>'Protocole Inventaire'!J22*$B22</f>
        <v>3.8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3.8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8.74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4.99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6.34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20.25</v>
      </c>
      <c r="D53">
        <f t="shared" ref="D53:S53" si="0">SUM(D9:D51)</f>
        <v>12.77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103.02</v>
      </c>
      <c r="J53">
        <f t="shared" si="0"/>
        <v>55.489999999999995</v>
      </c>
      <c r="K53">
        <f t="shared" si="0"/>
        <v>7.25</v>
      </c>
      <c r="L53">
        <f t="shared" si="0"/>
        <v>3.7799999999999994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11.989999999999998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214.54999999999998</v>
      </c>
    </row>
    <row r="54" spans="1:20" x14ac:dyDescent="0.25">
      <c r="A54" t="s">
        <v>53</v>
      </c>
      <c r="B54" t="s">
        <v>30</v>
      </c>
      <c r="C54">
        <f>C53/$B$6</f>
        <v>24.397590361445783</v>
      </c>
      <c r="D54">
        <f t="shared" ref="D54:S54" si="1">D53/$B$6</f>
        <v>15.385542168674698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124.12048192771084</v>
      </c>
      <c r="J54">
        <f t="shared" si="1"/>
        <v>66.855421686746979</v>
      </c>
      <c r="K54">
        <f t="shared" si="1"/>
        <v>8.7349397590361448</v>
      </c>
      <c r="L54">
        <f t="shared" si="1"/>
        <v>4.5542168674698793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14.445783132530119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258.49397590361446</v>
      </c>
    </row>
    <row r="55" spans="1:20" x14ac:dyDescent="0.25">
      <c r="A55" t="s">
        <v>53</v>
      </c>
      <c r="B55" t="s">
        <v>50</v>
      </c>
      <c r="C55">
        <f>C54/$T54</f>
        <v>9.4383593567932883E-2</v>
      </c>
      <c r="D55">
        <f t="shared" ref="D55:S55" si="2">D54/$T54</f>
        <v>5.9519925425308783E-2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0.48016779305523188</v>
      </c>
      <c r="J55">
        <f t="shared" si="2"/>
        <v>0.25863435096714049</v>
      </c>
      <c r="K55">
        <f t="shared" si="2"/>
        <v>3.3791656956420418E-2</v>
      </c>
      <c r="L55">
        <f t="shared" si="2"/>
        <v>1.7618270799347472E-2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5.588440922861803E-2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2025-02-24T12:41:36Z</dcterms:modified>
</cp:coreProperties>
</file>