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L30" i="6"/>
  <c r="D30" i="6"/>
  <c r="P30" i="6"/>
  <c r="R30" i="6"/>
  <c r="J30" i="6"/>
  <c r="E30" i="6"/>
  <c r="Q30" i="6"/>
  <c r="F30" i="6"/>
  <c r="G30" i="6"/>
  <c r="S30" i="6"/>
  <c r="H30" i="6"/>
  <c r="I30" i="6"/>
  <c r="K30" i="6"/>
  <c r="M30" i="6"/>
  <c r="N30" i="6"/>
  <c r="E30" i="5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<sst xmlns="http://schemas.openxmlformats.org/spreadsheetml/2006/main" count="155" uniqueCount="52">
  <si>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</si>
  <si>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</si>
  <si>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</si>
  <si>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</si>
  <si>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</si>
  <si>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</si>
  <si>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</si>
  <si>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</si>
  <si>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</si>
  <si>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</si>
  <si>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</si>
  <si>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</si>
  <si>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</si>
  <si>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</si>
  <si>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</si>
  <si>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</si>
  <si>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</si>
  <si>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</si>
  <si>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</si>
  <si>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</si>
  <si>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</si>
  <si>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</si>
  <si>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</si>
  <si>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</si>
  <si>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</si>
  <si>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</si>
  <si>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</si>
  <si>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</si>
  <si>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</si>
  <si>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</si>
  <si>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</si>
  <si>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</si>
  <si>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</si>
  <si>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</si>
  <si>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</si>
  <si>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</si>
  <si>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</si>
  <si>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</si>
  <si>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</si>
  <si>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</si>
  <si>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</si>
  <si>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</si>
  <si>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</si>
  <si>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</si>
  <si>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</si>
  <si>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</si>
  <si>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</si>
  <si>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</si>
  <si>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</si>
  <si>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</si>
  <si>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Weiserfläche 01 Greppen</t>
  </si>
  <si>
    <t>Michiel Fehr / Matthias Tanner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</si>
</sst>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S24" sqref="S24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40337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1.4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0.15</v>
      </c>
      <c r="C9" s="7">
        <v>3</v>
      </c>
      <c r="D9" s="7">
        <v>11</v>
      </c>
      <c r="E9" s="7"/>
      <c r="F9" s="7"/>
      <c r="G9" s="7"/>
      <c r="H9" s="7">
        <v>0</v>
      </c>
      <c r="I9" s="7">
        <v>17</v>
      </c>
      <c r="J9" s="7">
        <v>0</v>
      </c>
      <c r="K9" s="7">
        <v>1</v>
      </c>
      <c r="L9" s="7"/>
      <c r="M9" s="7">
        <v>0</v>
      </c>
      <c r="N9" s="7"/>
      <c r="O9" s="7"/>
      <c r="P9" s="7">
        <v>7</v>
      </c>
      <c r="Q9" s="7"/>
      <c r="R9" s="7"/>
      <c r="S9" s="7"/>
    </row>
    <row r="10" spans="1:19" x14ac:dyDescent="0.25">
      <c r="A10" s="8">
        <v>18</v>
      </c>
      <c r="B10" s="8">
        <v>0.25</v>
      </c>
      <c r="C10" s="8">
        <v>0</v>
      </c>
      <c r="D10" s="8">
        <v>37</v>
      </c>
      <c r="E10" s="8"/>
      <c r="F10" s="8"/>
      <c r="G10" s="8"/>
      <c r="H10" s="8">
        <v>1</v>
      </c>
      <c r="I10" s="8">
        <v>18</v>
      </c>
      <c r="J10" s="8">
        <v>0</v>
      </c>
      <c r="K10" s="8">
        <v>0</v>
      </c>
      <c r="L10" s="8"/>
      <c r="M10" s="8">
        <v>0</v>
      </c>
      <c r="N10" s="8"/>
      <c r="O10" s="8"/>
      <c r="P10" s="8">
        <v>8</v>
      </c>
      <c r="Q10" s="8"/>
      <c r="R10" s="8"/>
      <c r="S10" s="8">
        <v>3</v>
      </c>
    </row>
    <row r="11" spans="1:19" x14ac:dyDescent="0.25">
      <c r="A11" s="8">
        <v>22</v>
      </c>
      <c r="B11" s="8">
        <v>0.4</v>
      </c>
      <c r="C11" s="8">
        <v>2</v>
      </c>
      <c r="D11" s="8">
        <v>15</v>
      </c>
      <c r="E11" s="8"/>
      <c r="F11" s="8"/>
      <c r="G11" s="8"/>
      <c r="H11" s="8">
        <v>0</v>
      </c>
      <c r="I11" s="8">
        <v>15</v>
      </c>
      <c r="J11" s="8">
        <v>2</v>
      </c>
      <c r="K11" s="8">
        <v>2</v>
      </c>
      <c r="L11" s="8"/>
      <c r="M11" s="8">
        <v>0</v>
      </c>
      <c r="N11" s="8"/>
      <c r="O11" s="8"/>
      <c r="P11" s="8">
        <v>0</v>
      </c>
      <c r="Q11" s="8"/>
      <c r="R11" s="8"/>
      <c r="S11" s="8"/>
    </row>
    <row r="12" spans="1:19" x14ac:dyDescent="0.25">
      <c r="A12" s="8">
        <v>26</v>
      </c>
      <c r="B12" s="8">
        <v>0.6</v>
      </c>
      <c r="C12" s="8">
        <v>0</v>
      </c>
      <c r="D12" s="8">
        <v>10</v>
      </c>
      <c r="E12" s="8"/>
      <c r="F12" s="8"/>
      <c r="G12" s="8"/>
      <c r="H12" s="8">
        <v>0</v>
      </c>
      <c r="I12" s="8">
        <v>18</v>
      </c>
      <c r="J12" s="8">
        <v>2</v>
      </c>
      <c r="K12" s="8">
        <v>4</v>
      </c>
      <c r="L12" s="8"/>
      <c r="M12" s="8">
        <v>1</v>
      </c>
      <c r="N12" s="8"/>
      <c r="O12" s="8"/>
      <c r="P12" s="8">
        <v>0</v>
      </c>
      <c r="Q12" s="8"/>
      <c r="R12" s="8"/>
      <c r="S12" s="8"/>
    </row>
    <row r="13" spans="1:19" x14ac:dyDescent="0.25">
      <c r="A13" s="8">
        <v>30</v>
      </c>
      <c r="B13" s="8">
        <v>0.85</v>
      </c>
      <c r="C13" s="8">
        <v>0</v>
      </c>
      <c r="D13" s="8">
        <v>13</v>
      </c>
      <c r="E13" s="8"/>
      <c r="F13" s="8"/>
      <c r="G13" s="8"/>
      <c r="H13" s="8">
        <v>0</v>
      </c>
      <c r="I13" s="8">
        <v>8</v>
      </c>
      <c r="J13" s="8">
        <v>0</v>
      </c>
      <c r="K13" s="8">
        <v>4</v>
      </c>
      <c r="L13" s="8"/>
      <c r="M13" s="8">
        <v>0</v>
      </c>
      <c r="N13" s="8"/>
      <c r="O13" s="8"/>
      <c r="P13" s="8">
        <v>1</v>
      </c>
      <c r="Q13" s="8"/>
      <c r="R13" s="8"/>
      <c r="S13" s="8">
        <v>0</v>
      </c>
    </row>
    <row r="14" spans="1:19" x14ac:dyDescent="0.25">
      <c r="A14" s="8">
        <v>34</v>
      </c>
      <c r="B14" s="8">
        <v>1.1499999999999999</v>
      </c>
      <c r="C14" s="8">
        <v>0</v>
      </c>
      <c r="D14" s="8">
        <v>15</v>
      </c>
      <c r="E14" s="8"/>
      <c r="F14" s="8"/>
      <c r="G14" s="8"/>
      <c r="H14" s="8">
        <v>0</v>
      </c>
      <c r="I14" s="8">
        <v>7</v>
      </c>
      <c r="J14" s="8">
        <v>5</v>
      </c>
      <c r="K14" s="8">
        <v>8</v>
      </c>
      <c r="L14" s="8"/>
      <c r="M14" s="8">
        <v>0</v>
      </c>
      <c r="N14" s="8"/>
      <c r="O14" s="8"/>
      <c r="P14" s="8">
        <v>0</v>
      </c>
      <c r="Q14" s="8"/>
      <c r="R14" s="8"/>
      <c r="S14" s="8">
        <v>0</v>
      </c>
    </row>
    <row r="15" spans="1:19" x14ac:dyDescent="0.25">
      <c r="A15" s="8">
        <v>38</v>
      </c>
      <c r="B15" s="8">
        <v>1.45</v>
      </c>
      <c r="C15" s="8">
        <v>0</v>
      </c>
      <c r="D15" s="8">
        <v>9</v>
      </c>
      <c r="E15" s="8"/>
      <c r="F15" s="8"/>
      <c r="G15" s="8"/>
      <c r="H15" s="8">
        <v>0</v>
      </c>
      <c r="I15" s="8">
        <v>7</v>
      </c>
      <c r="J15" s="8">
        <v>3</v>
      </c>
      <c r="K15" s="8">
        <v>8</v>
      </c>
      <c r="L15" s="8"/>
      <c r="M15" s="8">
        <v>0</v>
      </c>
      <c r="N15" s="8"/>
      <c r="O15" s="8"/>
      <c r="P15" s="8">
        <v>0</v>
      </c>
      <c r="Q15" s="8"/>
      <c r="R15" s="8"/>
      <c r="S15" s="8">
        <v>0</v>
      </c>
    </row>
    <row r="16" spans="1:19" x14ac:dyDescent="0.25">
      <c r="A16" s="8">
        <v>42</v>
      </c>
      <c r="B16" s="8">
        <v>1.8</v>
      </c>
      <c r="C16" s="8">
        <v>1</v>
      </c>
      <c r="D16" s="8">
        <v>8</v>
      </c>
      <c r="E16" s="8"/>
      <c r="F16" s="8"/>
      <c r="G16" s="8"/>
      <c r="H16" s="8">
        <v>0</v>
      </c>
      <c r="I16" s="8">
        <v>16</v>
      </c>
      <c r="J16" s="8">
        <v>8</v>
      </c>
      <c r="K16" s="8">
        <v>2</v>
      </c>
      <c r="L16" s="8"/>
      <c r="M16" s="8">
        <v>0</v>
      </c>
      <c r="N16" s="8"/>
      <c r="O16" s="8"/>
      <c r="P16" s="8">
        <v>0</v>
      </c>
      <c r="Q16" s="8"/>
      <c r="R16" s="8"/>
      <c r="S16" s="8">
        <v>0</v>
      </c>
    </row>
    <row r="17" spans="1:19" x14ac:dyDescent="0.25">
      <c r="A17" s="8">
        <v>46</v>
      </c>
      <c r="B17" s="8">
        <v>2.2000000000000002</v>
      </c>
      <c r="C17" s="8">
        <v>1</v>
      </c>
      <c r="D17" s="8">
        <v>13</v>
      </c>
      <c r="E17" s="8"/>
      <c r="F17" s="8"/>
      <c r="G17" s="8"/>
      <c r="H17" s="8">
        <v>0</v>
      </c>
      <c r="I17" s="8">
        <v>20</v>
      </c>
      <c r="J17" s="8">
        <v>1</v>
      </c>
      <c r="K17" s="8">
        <v>2</v>
      </c>
      <c r="L17" s="8"/>
      <c r="M17" s="8">
        <v>0</v>
      </c>
      <c r="N17" s="8"/>
      <c r="O17" s="8"/>
      <c r="P17" s="8">
        <v>0</v>
      </c>
      <c r="Q17" s="8"/>
      <c r="R17" s="8"/>
      <c r="S17" s="8">
        <v>0</v>
      </c>
    </row>
    <row r="18" spans="1:19" x14ac:dyDescent="0.25">
      <c r="A18" s="8">
        <v>50</v>
      </c>
      <c r="B18" s="8">
        <v>2.7</v>
      </c>
      <c r="C18" s="8">
        <v>1</v>
      </c>
      <c r="D18" s="8">
        <v>7</v>
      </c>
      <c r="E18" s="8"/>
      <c r="F18" s="8"/>
      <c r="G18" s="8"/>
      <c r="H18" s="8">
        <v>0</v>
      </c>
      <c r="I18" s="8">
        <v>9</v>
      </c>
      <c r="J18" s="8">
        <v>2</v>
      </c>
      <c r="K18" s="8">
        <v>5</v>
      </c>
      <c r="L18" s="8"/>
      <c r="M18" s="8">
        <v>1</v>
      </c>
      <c r="N18" s="8"/>
      <c r="O18" s="8"/>
      <c r="P18" s="8">
        <v>0</v>
      </c>
      <c r="Q18" s="8"/>
      <c r="R18" s="8"/>
      <c r="S18" s="8">
        <v>0</v>
      </c>
    </row>
    <row r="19" spans="1:19" x14ac:dyDescent="0.25">
      <c r="A19" s="8">
        <v>54</v>
      </c>
      <c r="B19" s="8">
        <v>3.2</v>
      </c>
      <c r="C19" s="8">
        <v>1</v>
      </c>
      <c r="D19" s="8">
        <v>5</v>
      </c>
      <c r="E19" s="8"/>
      <c r="F19" s="8"/>
      <c r="G19" s="8"/>
      <c r="H19" s="8">
        <v>1</v>
      </c>
      <c r="I19" s="8">
        <v>9</v>
      </c>
      <c r="J19" s="8">
        <v>2</v>
      </c>
      <c r="K19" s="8">
        <v>0</v>
      </c>
      <c r="L19" s="8"/>
      <c r="M19" s="8">
        <v>0</v>
      </c>
      <c r="N19" s="8"/>
      <c r="O19" s="8"/>
      <c r="P19" s="8">
        <v>0</v>
      </c>
      <c r="Q19" s="8"/>
      <c r="R19" s="8"/>
      <c r="S19" s="8">
        <v>0</v>
      </c>
    </row>
    <row r="20" spans="1:19" x14ac:dyDescent="0.25">
      <c r="A20" s="8">
        <v>58</v>
      </c>
      <c r="B20" s="8">
        <v>3.7</v>
      </c>
      <c r="C20" s="8">
        <v>0</v>
      </c>
      <c r="D20" s="8">
        <v>9</v>
      </c>
      <c r="E20" s="8"/>
      <c r="F20" s="8"/>
      <c r="G20" s="8"/>
      <c r="H20" s="8">
        <v>0</v>
      </c>
      <c r="I20" s="8">
        <v>9</v>
      </c>
      <c r="J20" s="8">
        <v>2</v>
      </c>
      <c r="K20" s="8">
        <v>0</v>
      </c>
      <c r="L20" s="8"/>
      <c r="M20" s="8">
        <v>1</v>
      </c>
      <c r="N20" s="8"/>
      <c r="O20" s="8"/>
      <c r="P20" s="8">
        <v>0</v>
      </c>
      <c r="Q20" s="8"/>
      <c r="R20" s="8"/>
      <c r="S20" s="8">
        <v>1</v>
      </c>
    </row>
    <row r="21" spans="1:19" x14ac:dyDescent="0.25">
      <c r="A21" s="8">
        <v>62</v>
      </c>
      <c r="B21" s="8">
        <v>4.2</v>
      </c>
      <c r="C21" s="8">
        <v>0</v>
      </c>
      <c r="D21" s="8">
        <v>9</v>
      </c>
      <c r="E21" s="8"/>
      <c r="F21" s="8"/>
      <c r="G21" s="8"/>
      <c r="H21" s="8">
        <v>0</v>
      </c>
      <c r="I21" s="8">
        <v>7</v>
      </c>
      <c r="J21" s="8">
        <v>0</v>
      </c>
      <c r="K21" s="8">
        <v>0</v>
      </c>
      <c r="L21" s="8"/>
      <c r="M21" s="8">
        <v>0</v>
      </c>
      <c r="N21" s="8"/>
      <c r="O21" s="8"/>
      <c r="P21" s="8">
        <v>0</v>
      </c>
      <c r="Q21" s="8"/>
      <c r="R21" s="8"/>
      <c r="S21" s="8">
        <v>1</v>
      </c>
    </row>
    <row r="22" spans="1:19" x14ac:dyDescent="0.25">
      <c r="A22" s="8">
        <v>66</v>
      </c>
      <c r="B22" s="8">
        <v>4.8</v>
      </c>
      <c r="C22" s="8">
        <v>0</v>
      </c>
      <c r="D22" s="8">
        <v>4</v>
      </c>
      <c r="E22" s="8"/>
      <c r="F22" s="8"/>
      <c r="G22" s="8"/>
      <c r="H22" s="8">
        <v>0</v>
      </c>
      <c r="I22" s="8">
        <v>5</v>
      </c>
      <c r="J22" s="8">
        <v>0</v>
      </c>
      <c r="K22" s="8">
        <v>0</v>
      </c>
      <c r="L22" s="8"/>
      <c r="M22" s="8">
        <v>0</v>
      </c>
      <c r="N22" s="8"/>
      <c r="O22" s="8"/>
      <c r="P22" s="8">
        <v>0</v>
      </c>
      <c r="Q22" s="8"/>
      <c r="R22" s="8"/>
      <c r="S22" s="8"/>
    </row>
    <row r="23" spans="1:19" x14ac:dyDescent="0.25">
      <c r="A23" s="8">
        <v>70</v>
      </c>
      <c r="B23" s="8">
        <v>5.4</v>
      </c>
      <c r="C23" s="8">
        <v>0</v>
      </c>
      <c r="D23" s="8">
        <v>5</v>
      </c>
      <c r="E23" s="8"/>
      <c r="F23" s="8"/>
      <c r="G23" s="8"/>
      <c r="H23" s="8">
        <v>0</v>
      </c>
      <c r="I23" s="8">
        <v>4</v>
      </c>
      <c r="J23" s="8">
        <v>0</v>
      </c>
      <c r="K23" s="8">
        <v>0</v>
      </c>
      <c r="L23" s="8"/>
      <c r="M23" s="8">
        <v>0</v>
      </c>
      <c r="N23" s="8"/>
      <c r="O23" s="8"/>
      <c r="P23" s="8">
        <v>0</v>
      </c>
      <c r="Q23" s="8"/>
      <c r="R23" s="8"/>
      <c r="S23" s="8"/>
    </row>
    <row r="24" spans="1:19" x14ac:dyDescent="0.25">
      <c r="A24" s="8">
        <v>74</v>
      </c>
      <c r="B24" s="8">
        <v>6</v>
      </c>
      <c r="C24" s="8">
        <v>0</v>
      </c>
      <c r="D24" s="8">
        <v>1</v>
      </c>
      <c r="E24" s="8"/>
      <c r="F24" s="8"/>
      <c r="G24" s="8"/>
      <c r="H24" s="8">
        <v>0</v>
      </c>
      <c r="I24" s="8">
        <v>4</v>
      </c>
      <c r="J24" s="8">
        <v>0</v>
      </c>
      <c r="K24" s="8">
        <v>0</v>
      </c>
      <c r="L24" s="8"/>
      <c r="M24" s="8">
        <v>0</v>
      </c>
      <c r="N24" s="8"/>
      <c r="O24" s="8"/>
      <c r="P24" s="8">
        <v>0</v>
      </c>
      <c r="Q24" s="8"/>
      <c r="R24" s="8"/>
      <c r="S24" s="8"/>
    </row>
    <row r="25" spans="1:19" x14ac:dyDescent="0.25">
      <c r="A25" s="8">
        <v>78</v>
      </c>
      <c r="B25" s="8">
        <v>6.6</v>
      </c>
      <c r="C25" s="8">
        <v>1</v>
      </c>
      <c r="D25" s="8">
        <v>0</v>
      </c>
      <c r="E25" s="8"/>
      <c r="F25" s="8"/>
      <c r="G25" s="8"/>
      <c r="H25" s="8">
        <v>0</v>
      </c>
      <c r="I25" s="8">
        <v>1</v>
      </c>
      <c r="J25" s="8">
        <v>0</v>
      </c>
      <c r="K25" s="8">
        <v>0</v>
      </c>
      <c r="L25" s="8"/>
      <c r="M25" s="8">
        <v>0</v>
      </c>
      <c r="N25" s="8"/>
      <c r="O25" s="8"/>
      <c r="P25" s="8">
        <v>0</v>
      </c>
      <c r="Q25" s="8"/>
      <c r="R25" s="8"/>
      <c r="S25" s="8"/>
    </row>
    <row r="26" spans="1:19" x14ac:dyDescent="0.25">
      <c r="A26" s="8">
        <v>82</v>
      </c>
      <c r="B26" s="8">
        <v>7.4</v>
      </c>
      <c r="C26" s="8">
        <v>0</v>
      </c>
      <c r="D26" s="8">
        <v>0</v>
      </c>
      <c r="E26" s="8"/>
      <c r="F26" s="8"/>
      <c r="G26" s="8"/>
      <c r="H26" s="8">
        <v>0</v>
      </c>
      <c r="I26" s="8">
        <v>1</v>
      </c>
      <c r="J26" s="8">
        <v>0</v>
      </c>
      <c r="K26" s="8">
        <v>0</v>
      </c>
      <c r="L26" s="8"/>
      <c r="M26" s="8">
        <v>0</v>
      </c>
      <c r="N26" s="8"/>
      <c r="O26" s="8"/>
      <c r="P26" s="8">
        <v>0</v>
      </c>
      <c r="Q26" s="8"/>
      <c r="R26" s="8"/>
      <c r="S26" s="8"/>
    </row>
    <row r="27" spans="1:19" x14ac:dyDescent="0.25">
      <c r="A27" s="8">
        <v>86</v>
      </c>
      <c r="B27" s="8">
        <v>8.1999999999999993</v>
      </c>
      <c r="C27" s="8">
        <v>0</v>
      </c>
      <c r="D27" s="8">
        <v>0</v>
      </c>
      <c r="E27" s="8"/>
      <c r="F27" s="8"/>
      <c r="G27" s="8"/>
      <c r="H27" s="8">
        <v>0</v>
      </c>
      <c r="I27" s="8">
        <v>0</v>
      </c>
      <c r="J27" s="8">
        <v>0</v>
      </c>
      <c r="K27" s="8">
        <v>0</v>
      </c>
      <c r="L27" s="8"/>
      <c r="M27" s="8">
        <v>0</v>
      </c>
      <c r="N27" s="8"/>
      <c r="O27" s="8"/>
      <c r="P27" s="8">
        <v>0</v>
      </c>
      <c r="Q27" s="8"/>
      <c r="R27" s="8"/>
      <c r="S27" s="8"/>
    </row>
    <row r="28" spans="1:19" x14ac:dyDescent="0.25">
      <c r="A28" s="8">
        <v>90</v>
      </c>
      <c r="B28" s="8">
        <v>9</v>
      </c>
      <c r="C28" s="8">
        <v>0</v>
      </c>
      <c r="D28" s="8">
        <v>0</v>
      </c>
      <c r="E28" s="8"/>
      <c r="F28" s="8"/>
      <c r="G28" s="8"/>
      <c r="H28" s="8">
        <v>0</v>
      </c>
      <c r="I28" s="8">
        <v>0</v>
      </c>
      <c r="J28" s="8">
        <v>0</v>
      </c>
      <c r="K28" s="8">
        <v>0</v>
      </c>
      <c r="L28" s="8"/>
      <c r="M28" s="8">
        <v>0</v>
      </c>
      <c r="N28" s="8"/>
      <c r="O28" s="8"/>
      <c r="P28" s="8">
        <v>0</v>
      </c>
      <c r="Q28" s="8"/>
      <c r="R28" s="8"/>
      <c r="S28" s="8"/>
    </row>
    <row r="29" spans="1:19" x14ac:dyDescent="0.25">
      <c r="A29" s="8">
        <v>94</v>
      </c>
      <c r="B29" s="8">
        <v>9.8000000000000007</v>
      </c>
      <c r="C29" s="8">
        <v>0</v>
      </c>
      <c r="D29" s="8">
        <v>0</v>
      </c>
      <c r="E29" s="8"/>
      <c r="F29" s="8"/>
      <c r="G29" s="8"/>
      <c r="H29" s="8">
        <v>0</v>
      </c>
      <c r="I29" s="8">
        <v>0</v>
      </c>
      <c r="J29" s="8">
        <v>0</v>
      </c>
      <c r="K29" s="8">
        <v>0</v>
      </c>
      <c r="L29" s="8"/>
      <c r="M29" s="8">
        <v>0</v>
      </c>
      <c r="N29" s="8"/>
      <c r="O29" s="8"/>
      <c r="P29" s="8">
        <v>0</v>
      </c>
      <c r="Q29" s="8"/>
      <c r="R29" s="8"/>
      <c r="S29" s="8"/>
    </row>
    <row r="30" spans="1:19" x14ac:dyDescent="0.25">
      <c r="A30" s="8">
        <v>98</v>
      </c>
      <c r="B30" s="8">
        <v>10.6</v>
      </c>
      <c r="C30" s="8">
        <v>0</v>
      </c>
      <c r="D30" s="8">
        <v>0</v>
      </c>
      <c r="E30" s="8"/>
      <c r="F30" s="8"/>
      <c r="G30" s="8"/>
      <c r="H30" s="8">
        <v>0</v>
      </c>
      <c r="I30" s="8">
        <v>0</v>
      </c>
      <c r="J30" s="8">
        <v>0</v>
      </c>
      <c r="K30" s="8">
        <v>0</v>
      </c>
      <c r="L30" s="8"/>
      <c r="M30" s="8">
        <v>0</v>
      </c>
      <c r="N30" s="8"/>
      <c r="O30" s="8"/>
      <c r="P30" s="8">
        <v>0</v>
      </c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10</v>
      </c>
      <c r="D54" s="12">
        <f t="shared" ref="D54:S54" si="0">SUM(D9:D51)</f>
        <v>171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2</v>
      </c>
      <c r="I54" s="12">
        <f t="shared" si="0"/>
        <v>175</v>
      </c>
      <c r="J54" s="12">
        <f t="shared" si="0"/>
        <v>27</v>
      </c>
      <c r="K54" s="12">
        <f t="shared" si="0"/>
        <v>36</v>
      </c>
      <c r="L54" s="12">
        <f t="shared" si="0"/>
        <v>0</v>
      </c>
      <c r="M54" s="12">
        <f t="shared" si="0"/>
        <v>3</v>
      </c>
      <c r="N54" s="12">
        <f t="shared" si="0"/>
        <v>0</v>
      </c>
      <c r="O54" s="12">
        <f t="shared" si="0"/>
        <v>0</v>
      </c>
      <c r="P54" s="12">
        <f t="shared" ref="P54:Q54" si="2">SUM(P9:P51)</f>
        <v>16</v>
      </c>
      <c r="Q54" s="12">
        <f t="shared" si="2"/>
        <v>0</v>
      </c>
      <c r="R54" s="12">
        <f t="shared" si="0"/>
        <v>0</v>
      </c>
      <c r="S54" s="12">
        <f t="shared" si="0"/>
        <v>5</v>
      </c>
      <c r="T54" s="13">
        <f>SUM(C54:S54)</f>
        <v>445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7.1</v>
      </c>
      <c r="D55" s="20">
        <f t="shared" ref="D55:S55" si="3">ROUND(D54/$B$6, 1)</f>
        <v>122.1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1.4</v>
      </c>
      <c r="I55" s="20">
        <f t="shared" si="3"/>
        <v>125</v>
      </c>
      <c r="J55" s="20">
        <f t="shared" si="3"/>
        <v>19.3</v>
      </c>
      <c r="K55" s="20">
        <f t="shared" si="3"/>
        <v>25.7</v>
      </c>
      <c r="L55" s="20">
        <f t="shared" si="3"/>
        <v>0</v>
      </c>
      <c r="M55" s="20">
        <f t="shared" si="3"/>
        <v>2.1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11.4</v>
      </c>
      <c r="Q55" s="20">
        <f t="shared" si="5"/>
        <v>0</v>
      </c>
      <c r="R55" s="20">
        <f t="shared" si="3"/>
        <v>0</v>
      </c>
      <c r="S55" s="20">
        <f t="shared" si="3"/>
        <v>3.6</v>
      </c>
      <c r="T55" s="21">
        <f>ROUND(SUM(C55:S55),0)</f>
        <v>318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1.33</v>
      </c>
      <c r="D56" s="22">
        <f>ROUND('Berechnungen Grundflaeche'!D53, 2)</f>
        <v>20.12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0.25</v>
      </c>
      <c r="I56" s="22">
        <f>ROUND('Berechnungen Grundflaeche'!I53, 2)</f>
        <v>24.08</v>
      </c>
      <c r="J56" s="22">
        <f>ROUND('Berechnungen Grundflaeche'!J53, 2)</f>
        <v>3.63</v>
      </c>
      <c r="K56" s="22">
        <f>ROUND('Berechnungen Grundflaeche'!K53, 2)</f>
        <v>3.81</v>
      </c>
      <c r="L56" s="22">
        <f>ROUND('Berechnungen Grundflaeche'!L53, 2)</f>
        <v>0</v>
      </c>
      <c r="M56" s="22">
        <f>ROUND('Berechnungen Grundflaeche'!M53, 2)</f>
        <v>0.51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0.38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0.64</v>
      </c>
      <c r="T56" s="23">
        <f>ROUND('Berechnungen Grundflaeche'!T53,1)</f>
        <v>54.8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0.95</v>
      </c>
      <c r="D57" s="22">
        <f>ROUND('Berechnungen Grundflaeche'!D54, 2)</f>
        <v>14.37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0.18</v>
      </c>
      <c r="I57" s="22">
        <f>ROUND('Berechnungen Grundflaeche'!I54, 2)</f>
        <v>17.2</v>
      </c>
      <c r="J57" s="22">
        <f>ROUND('Berechnungen Grundflaeche'!J54, 2)</f>
        <v>2.59</v>
      </c>
      <c r="K57" s="22">
        <f>ROUND('Berechnungen Grundflaeche'!K54, 2)</f>
        <v>2.72</v>
      </c>
      <c r="L57" s="22">
        <f>ROUND('Berechnungen Grundflaeche'!L54, 2)</f>
        <v>0</v>
      </c>
      <c r="M57" s="22">
        <f>ROUND('Berechnungen Grundflaeche'!M54, 2)</f>
        <v>0.37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0.27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0.46</v>
      </c>
      <c r="T57" s="23">
        <f>ROUND('Berechnungen Grundflaeche'!T54, 1)</f>
        <v>39.1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</v>
      </c>
      <c r="D58" s="24">
        <f>ROUND(100 * 'Berechnungen Grundflaeche'!D55,0)</f>
        <v>37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44</v>
      </c>
      <c r="J58" s="24">
        <f>ROUND(100 * 'Berechnungen Grundflaeche'!J55,0)</f>
        <v>7</v>
      </c>
      <c r="K58" s="24">
        <f>ROUND(100 * 'Berechnungen Grundflaeche'!K55,0)</f>
        <v>7</v>
      </c>
      <c r="L58" s="24">
        <f>ROUND(100 * 'Berechnungen Grundflaeche'!L55,0)</f>
        <v>0</v>
      </c>
      <c r="M58" s="24">
        <f>ROUND(100 * 'Berechnungen Grundflaeche'!M55,0)</f>
        <v>1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1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1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17.8</v>
      </c>
      <c r="D59" s="26">
        <f>ROUND('Berechnungen Vorrat'!D53, 1)</f>
        <v>265.5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3.5</v>
      </c>
      <c r="I59" s="26">
        <f>ROUND('Berechnungen Vorrat'!I53, 1)</f>
        <v>321.10000000000002</v>
      </c>
      <c r="J59" s="26">
        <f>ROUND('Berechnungen Vorrat'!J53, 1)</f>
        <v>47.9</v>
      </c>
      <c r="K59" s="26">
        <f>ROUND('Berechnungen Vorrat'!K53, 1)</f>
        <v>49.1</v>
      </c>
      <c r="L59" s="26">
        <f>ROUND('Berechnungen Vorrat'!L53, 1)</f>
        <v>0</v>
      </c>
      <c r="M59" s="26">
        <f>ROUND('Berechnungen Vorrat'!M53, 1)</f>
        <v>7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3.9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8.6999999999999993</v>
      </c>
      <c r="T59" s="27">
        <f>ROUND('Berechnungen Vorrat'!T53, 0)</f>
        <v>724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12.7</v>
      </c>
      <c r="D60" s="26">
        <f>ROUND('Berechnungen Vorrat'!D54, 1)</f>
        <v>189.6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2.5</v>
      </c>
      <c r="I60" s="26">
        <f>ROUND('Berechnungen Vorrat'!I54, 1)</f>
        <v>229.3</v>
      </c>
      <c r="J60" s="26">
        <f>ROUND('Berechnungen Vorrat'!J54, 1)</f>
        <v>34.200000000000003</v>
      </c>
      <c r="K60" s="26">
        <f>ROUND('Berechnungen Vorrat'!K54, 1)</f>
        <v>35</v>
      </c>
      <c r="L60" s="26">
        <f>ROUND('Berechnungen Vorrat'!L54, 1)</f>
        <v>0</v>
      </c>
      <c r="M60" s="26">
        <f>ROUND('Berechnungen Vorrat'!M54, 1)</f>
        <v>5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2.8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6.2</v>
      </c>
      <c r="T60" s="27">
        <f>ROUND('Berechnungen Vorrat'!T54, 0)</f>
        <v>517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</v>
      </c>
      <c r="D61" s="24">
        <f>ROUND(100 * 'Berechnungen Vorrat'!D55, 0)</f>
        <v>37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44</v>
      </c>
      <c r="J61" s="24">
        <f>ROUND(100 * 'Berechnungen Vorrat'!J55, 0)</f>
        <v>7</v>
      </c>
      <c r="K61" s="24">
        <f>ROUND(100 * 'Berechnungen Vorrat'!K55, 0)</f>
        <v>7</v>
      </c>
      <c r="L61" s="24">
        <f>ROUND(100 * 'Berechnungen Vorrat'!L55, 0)</f>
        <v>0</v>
      </c>
      <c r="M61" s="24">
        <f>ROUND(100 * 'Berechnungen Vorrat'!M55, 0)</f>
        <v>1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1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1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Kluppierungsprotokoll!C9/$B$6</f>
        <v>2.1428571428571428</v>
      </c>
      <c r="D9" s="7">
        <f>Kluppierungsprotokoll!D9/$B$6</f>
        <v>7.8571428571428577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12.142857142857144</v>
      </c>
      <c r="J9" s="7">
        <f>Kluppierungsprotokoll!J9/$B$6</f>
        <v>0</v>
      </c>
      <c r="K9" s="7">
        <f>Kluppierungsprotokoll!K9/$B$6</f>
        <v>0.7142857142857143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5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Kluppierungsprotokoll!C10/$B$6</f>
        <v>0</v>
      </c>
      <c r="D10" s="8">
        <f>Kluppierungsprotokoll!D10/$B$6</f>
        <v>26.428571428571431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0.7142857142857143</v>
      </c>
      <c r="I10" s="8">
        <f>Kluppierungsprotokoll!I10/$B$6</f>
        <v>12.857142857142858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5.7142857142857144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2.1428571428571428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Kluppierungsprotokoll!C11/$B$6</f>
        <v>1.4285714285714286</v>
      </c>
      <c r="D11" s="8">
        <f>Kluppierungsprotokoll!D11/$B$6</f>
        <v>10.714285714285715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10.714285714285715</v>
      </c>
      <c r="J11" s="8">
        <f>Kluppierungsprotokoll!J11/$B$6</f>
        <v>1.4285714285714286</v>
      </c>
      <c r="K11" s="8">
        <f>Kluppierungsprotokoll!K11/$B$6</f>
        <v>1.4285714285714286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Kluppierungsprotokoll!C12/$B$6</f>
        <v>0</v>
      </c>
      <c r="D12" s="8">
        <f>Kluppierungsprotokoll!D12/$B$6</f>
        <v>7.1428571428571432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12.857142857142858</v>
      </c>
      <c r="J12" s="8">
        <f>Kluppierungsprotokoll!J12/$B$6</f>
        <v>1.4285714285714286</v>
      </c>
      <c r="K12" s="8">
        <f>Kluppierungsprotokoll!K12/$B$6</f>
        <v>2.8571428571428572</v>
      </c>
      <c r="L12" s="8">
        <f>Kluppierungsprotokoll!L12/$B$6</f>
        <v>0</v>
      </c>
      <c r="M12" s="8">
        <f>Kluppierungsprotokoll!M12/$B$6</f>
        <v>0.7142857142857143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Kluppierungsprotokoll!C13/$B$6</f>
        <v>0</v>
      </c>
      <c r="D13" s="8">
        <f>Kluppierungsprotokoll!D13/$B$6</f>
        <v>9.2857142857142865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5.7142857142857144</v>
      </c>
      <c r="J13" s="8">
        <f>Kluppierungsprotokoll!J13/$B$6</f>
        <v>0</v>
      </c>
      <c r="K13" s="8">
        <f>Kluppierungsprotokoll!K13/$B$6</f>
        <v>2.8571428571428572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0.7142857142857143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Kluppierungsprotokoll!C14/$B$6</f>
        <v>0</v>
      </c>
      <c r="D14" s="8">
        <f>Kluppierungsprotokoll!D14/$B$6</f>
        <v>10.714285714285715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5</v>
      </c>
      <c r="J14" s="8">
        <f>Kluppierungsprotokoll!J14/$B$6</f>
        <v>3.5714285714285716</v>
      </c>
      <c r="K14" s="8">
        <f>Kluppierungsprotokoll!K14/$B$6</f>
        <v>5.7142857142857144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Kluppierungsprotokoll!C15/$B$6</f>
        <v>0</v>
      </c>
      <c r="D15" s="8">
        <f>Kluppierungsprotokoll!D15/$B$6</f>
        <v>6.4285714285714288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5</v>
      </c>
      <c r="J15" s="8">
        <f>Kluppierungsprotokoll!J15/$B$6</f>
        <v>2.1428571428571428</v>
      </c>
      <c r="K15" s="8">
        <f>Kluppierungsprotokoll!K15/$B$6</f>
        <v>5.7142857142857144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Kluppierungsprotokoll!C16/$B$6</f>
        <v>0.7142857142857143</v>
      </c>
      <c r="D16" s="8">
        <f>Kluppierungsprotokoll!D16/$B$6</f>
        <v>5.7142857142857144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11.428571428571429</v>
      </c>
      <c r="J16" s="8">
        <f>Kluppierungsprotokoll!J16/$B$6</f>
        <v>5.7142857142857144</v>
      </c>
      <c r="K16" s="8">
        <f>Kluppierungsprotokoll!K16/$B$6</f>
        <v>1.4285714285714286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Kluppierungsprotokoll!C17/$B$6</f>
        <v>0.7142857142857143</v>
      </c>
      <c r="D17" s="8">
        <f>Kluppierungsprotokoll!D17/$B$6</f>
        <v>9.2857142857142865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14.285714285714286</v>
      </c>
      <c r="J17" s="8">
        <f>Kluppierungsprotokoll!J17/$B$6</f>
        <v>0.7142857142857143</v>
      </c>
      <c r="K17" s="8">
        <f>Kluppierungsprotokoll!K17/$B$6</f>
        <v>1.4285714285714286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Kluppierungsprotokoll!C18/$B$6</f>
        <v>0.7142857142857143</v>
      </c>
      <c r="D18" s="8">
        <f>Kluppierungsprotokoll!D18/$B$6</f>
        <v>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6.4285714285714288</v>
      </c>
      <c r="J18" s="8">
        <f>Kluppierungsprotokoll!J18/$B$6</f>
        <v>1.4285714285714286</v>
      </c>
      <c r="K18" s="8">
        <f>Kluppierungsprotokoll!K18/$B$6</f>
        <v>3.5714285714285716</v>
      </c>
      <c r="L18" s="8">
        <f>Kluppierungsprotokoll!L18/$B$6</f>
        <v>0</v>
      </c>
      <c r="M18" s="8">
        <f>Kluppierungsprotokoll!M18/$B$6</f>
        <v>0.7142857142857143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Kluppierungsprotokoll!C19/$B$6</f>
        <v>0.7142857142857143</v>
      </c>
      <c r="D19" s="8">
        <f>Kluppierungsprotokoll!D19/$B$6</f>
        <v>3.5714285714285716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0.7142857142857143</v>
      </c>
      <c r="I19" s="8">
        <f>Kluppierungsprotokoll!I19/$B$6</f>
        <v>6.4285714285714288</v>
      </c>
      <c r="J19" s="8">
        <f>Kluppierungsprotokoll!J19/$B$6</f>
        <v>1.4285714285714286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Kluppierungsprotokoll!C20/$B$6</f>
        <v>0</v>
      </c>
      <c r="D20" s="8">
        <f>Kluppierungsprotokoll!D20/$B$6</f>
        <v>6.4285714285714288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6.4285714285714288</v>
      </c>
      <c r="J20" s="8">
        <f>Kluppierungsprotokoll!J20/$B$6</f>
        <v>1.4285714285714286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0.7142857142857143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0.7142857142857143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Kluppierungsprotokoll!C21/$B$6</f>
        <v>0</v>
      </c>
      <c r="D21" s="8">
        <f>Kluppierungsprotokoll!D21/$B$6</f>
        <v>6.4285714285714288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5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0.7142857142857143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Kluppierungsprotokoll!C22/$B$6</f>
        <v>0</v>
      </c>
      <c r="D22" s="8">
        <f>Kluppierungsprotokoll!D22/$B$6</f>
        <v>2.8571428571428572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3.5714285714285716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3.5714285714285716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2.8571428571428572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Kluppierungsprotokoll!C24/$B$6</f>
        <v>0</v>
      </c>
      <c r="D24" s="8">
        <f>Kluppierungsprotokoll!D24/$B$6</f>
        <v>0.7142857142857143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2.8571428571428572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Kluppierungsprotokoll!C25/$B$6</f>
        <v>0.7142857142857143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0.7142857142857143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0.7142857142857143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Kluppierungsprotokoll!C9*($A9/200)^2*PI()</f>
        <v>4.6181412007769963E-2</v>
      </c>
      <c r="D9" s="7">
        <f>Kluppierungsprotokoll!D9*($A9/200)^2*PI()</f>
        <v>0.16933184402848989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0.2616946680440298</v>
      </c>
      <c r="J9" s="7">
        <f>Kluppierungsprotokoll!J9*($A9/200)^2*PI()</f>
        <v>0</v>
      </c>
      <c r="K9" s="7">
        <f>Kluppierungsprotokoll!K9*($A9/200)^2*PI()</f>
        <v>1.5393804002589988E-2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0.10775662801812992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Kluppierungsprotokoll!C10*($A10/200)^2*PI()</f>
        <v>0</v>
      </c>
      <c r="D10" s="8">
        <f>Kluppierungsprotokoll!D10*($A10/200)^2*PI()</f>
        <v>0.9415353182808609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2.5446900494077322E-2</v>
      </c>
      <c r="I10" s="8">
        <f>Kluppierungsprotokoll!I10*($A10/200)^2*PI()</f>
        <v>0.45804420889339181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0.20357520395261858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7.6340701482231973E-2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Kluppierungsprotokoll!C11*($A11/200)^2*PI()</f>
        <v>7.6026542216872994E-2</v>
      </c>
      <c r="D11" s="8">
        <f>Kluppierungsprotokoll!D11*($A11/200)^2*PI()</f>
        <v>0.5701990666265474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0.5701990666265474</v>
      </c>
      <c r="J11" s="8">
        <f>Kluppierungsprotokoll!J11*($A11/200)^2*PI()</f>
        <v>7.6026542216872994E-2</v>
      </c>
      <c r="K11" s="8">
        <f>Kluppierungsprotokoll!K11*($A11/200)^2*PI()</f>
        <v>7.6026542216872994E-2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Kluppierungsprotokoll!C12*($A12/200)^2*PI()</f>
        <v>0</v>
      </c>
      <c r="D12" s="8">
        <f>Kluppierungsprotokoll!D12*($A12/200)^2*PI()</f>
        <v>0.5309291584566751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0.9556724852220152</v>
      </c>
      <c r="J12" s="8">
        <f>Kluppierungsprotokoll!J12*($A12/200)^2*PI()</f>
        <v>0.10618583169133503</v>
      </c>
      <c r="K12" s="8">
        <f>Kluppierungsprotokoll!K12*($A12/200)^2*PI()</f>
        <v>0.21237166338267005</v>
      </c>
      <c r="L12" s="8">
        <f>Kluppierungsprotokoll!L12*($A12/200)^2*PI()</f>
        <v>0</v>
      </c>
      <c r="M12" s="8">
        <f>Kluppierungsprotokoll!M12*($A12/200)^2*PI()</f>
        <v>5.3092915845667513E-2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Kluppierungsprotokoll!C13*($A13/200)^2*PI()</f>
        <v>0</v>
      </c>
      <c r="D13" s="8">
        <f>Kluppierungsprotokoll!D13*($A13/200)^2*PI()</f>
        <v>0.9189158511750144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0.56548667764616278</v>
      </c>
      <c r="J13" s="8">
        <f>Kluppierungsprotokoll!J13*($A13/200)^2*PI()</f>
        <v>0</v>
      </c>
      <c r="K13" s="8">
        <f>Kluppierungsprotokoll!K13*($A13/200)^2*PI()</f>
        <v>0.28274333882308139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7.0685834705770348E-2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Kluppierungsprotokoll!C14*($A14/200)^2*PI()</f>
        <v>0</v>
      </c>
      <c r="D14" s="8">
        <f>Kluppierungsprotokoll!D14*($A14/200)^2*PI()</f>
        <v>1.3618804153311757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0.6355441938212153</v>
      </c>
      <c r="J14" s="8">
        <f>Kluppierungsprotokoll!J14*($A14/200)^2*PI()</f>
        <v>0.45396013844372518</v>
      </c>
      <c r="K14" s="8">
        <f>Kluppierungsprotokoll!K14*($A14/200)^2*PI()</f>
        <v>0.72633622150996036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Kluppierungsprotokoll!C15*($A15/200)^2*PI()</f>
        <v>0</v>
      </c>
      <c r="D15" s="8">
        <f>Kluppierungsprotokoll!D15*($A15/200)^2*PI()</f>
        <v>1.0207034531513239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0.7938804635621407</v>
      </c>
      <c r="J15" s="8">
        <f>Kluppierungsprotokoll!J15*($A15/200)^2*PI()</f>
        <v>0.34023448438377463</v>
      </c>
      <c r="K15" s="8">
        <f>Kluppierungsprotokoll!K15*($A15/200)^2*PI()</f>
        <v>0.90729195835673226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Kluppierungsprotokoll!C16*($A16/200)^2*PI()</f>
        <v>0.13854423602330987</v>
      </c>
      <c r="D16" s="8">
        <f>Kluppierungsprotokoll!D16*($A16/200)^2*PI()</f>
        <v>1.108353888186479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2.2167077763729579</v>
      </c>
      <c r="J16" s="8">
        <f>Kluppierungsprotokoll!J16*($A16/200)^2*PI()</f>
        <v>1.108353888186479</v>
      </c>
      <c r="K16" s="8">
        <f>Kluppierungsprotokoll!K16*($A16/200)^2*PI()</f>
        <v>0.27708847204661974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Kluppierungsprotokoll!C17*($A17/200)^2*PI()</f>
        <v>0.16619025137490007</v>
      </c>
      <c r="D17" s="8">
        <f>Kluppierungsprotokoll!D17*($A17/200)^2*PI()</f>
        <v>2.1604732678737006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3.3238050274980013</v>
      </c>
      <c r="J17" s="8">
        <f>Kluppierungsprotokoll!J17*($A17/200)^2*PI()</f>
        <v>0.16619025137490007</v>
      </c>
      <c r="K17" s="8">
        <f>Kluppierungsprotokoll!K17*($A17/200)^2*PI()</f>
        <v>0.33238050274980013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Kluppierungsprotokoll!C18*($A18/200)^2*PI()</f>
        <v>0.19634954084936207</v>
      </c>
      <c r="D18" s="8">
        <f>Kluppierungsprotokoll!D18*($A18/200)^2*PI()</f>
        <v>1.3744467859455345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1.7671458676442586</v>
      </c>
      <c r="J18" s="8">
        <f>Kluppierungsprotokoll!J18*($A18/200)^2*PI()</f>
        <v>0.39269908169872414</v>
      </c>
      <c r="K18" s="8">
        <f>Kluppierungsprotokoll!K18*($A18/200)^2*PI()</f>
        <v>0.98174770424681035</v>
      </c>
      <c r="L18" s="8">
        <f>Kluppierungsprotokoll!L18*($A18/200)^2*PI()</f>
        <v>0</v>
      </c>
      <c r="M18" s="8">
        <f>Kluppierungsprotokoll!M18*($A18/200)^2*PI()</f>
        <v>0.19634954084936207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0.22902210444669593</v>
      </c>
      <c r="D19" s="8">
        <f>Kluppierungsprotokoll!D19*($A19/200)^2*PI()</f>
        <v>1.1451105222334796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0.22902210444669593</v>
      </c>
      <c r="I19" s="8">
        <f>Kluppierungsprotokoll!I19*($A19/200)^2*PI()</f>
        <v>2.0611989400202635</v>
      </c>
      <c r="J19" s="8">
        <f>Kluppierungsprotokoll!J19*($A19/200)^2*PI()</f>
        <v>0.45804420889339187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Kluppierungsprotokoll!C20*($A20/200)^2*PI()</f>
        <v>0</v>
      </c>
      <c r="D20" s="8">
        <f>Kluppierungsprotokoll!D20*($A20/200)^2*PI()</f>
        <v>2.3778714795021143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2.3778714795021143</v>
      </c>
      <c r="J20" s="8">
        <f>Kluppierungsprotokoll!J20*($A20/200)^2*PI()</f>
        <v>0.52841588433380315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0.26420794216690158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0.26420794216690158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Kluppierungsprotokoll!C21*($A21/200)^2*PI()</f>
        <v>0</v>
      </c>
      <c r="D21" s="8">
        <f>Kluppierungsprotokoll!D21*($A21/200)^2*PI()</f>
        <v>2.7171634860898122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2.113349378069854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0.30190705400997914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Kluppierungsprotokoll!C22*($A22/200)^2*PI()</f>
        <v>0</v>
      </c>
      <c r="D22" s="8">
        <f>Kluppierungsprotokoll!D22*($A22/200)^2*PI()</f>
        <v>1.3684777599037141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1.7105971998796428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1.9242255003237481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1.5393804002589984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Kluppierungsprotokoll!C24*($A24/200)^2*PI()</f>
        <v>0</v>
      </c>
      <c r="D24" s="8">
        <f>Kluppierungsprotokoll!D24*($A24/200)^2*PI()</f>
        <v>0.43008403427644265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1.7203361371057706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Kluppierungsprotokoll!C25*($A25/200)^2*PI()</f>
        <v>0.4778362426110076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0.4778362426110076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0.52810172506844411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1.3301503295299184</v>
      </c>
      <c r="D53">
        <f t="shared" ref="D53:S53" si="0">SUM(D9:D51)</f>
        <v>20.119701831385115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0.25446900494077324</v>
      </c>
      <c r="I53">
        <f t="shared" si="0"/>
        <v>24.076851937846818</v>
      </c>
      <c r="J53">
        <f t="shared" si="0"/>
        <v>3.6301103112230066</v>
      </c>
      <c r="K53">
        <f t="shared" si="0"/>
        <v>3.8113802073351373</v>
      </c>
      <c r="L53">
        <f t="shared" si="0"/>
        <v>0</v>
      </c>
      <c r="M53">
        <f t="shared" si="0"/>
        <v>0.5136503988619312</v>
      </c>
      <c r="N53">
        <f t="shared" si="0"/>
        <v>0</v>
      </c>
      <c r="O53">
        <f t="shared" si="0"/>
        <v>0</v>
      </c>
      <c r="P53">
        <f t="shared" si="0"/>
        <v>0.38201766667651882</v>
      </c>
      <c r="Q53">
        <f t="shared" si="0"/>
        <v>0</v>
      </c>
      <c r="R53">
        <f t="shared" si="0"/>
        <v>0</v>
      </c>
      <c r="S53">
        <f t="shared" si="0"/>
        <v>0.6424556976591127</v>
      </c>
      <c r="T53">
        <f>SUM(C53:S53)</f>
        <v>54.760787385458329</v>
      </c>
    </row>
    <row r="54" spans="1:20" x14ac:dyDescent="0.25">
      <c r="A54" t="s">
        <v>24</v>
      </c>
      <c r="B54" t="s">
        <v>26</v>
      </c>
      <c r="C54">
        <f>C53/$B$6</f>
        <v>0.95010737823565605</v>
      </c>
      <c r="D54">
        <f t="shared" ref="D54:S54" si="1">D53/$B$6</f>
        <v>14.371215593846511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0.18176357495769518</v>
      </c>
      <c r="I54">
        <f t="shared" si="1"/>
        <v>17.1977513841763</v>
      </c>
      <c r="J54">
        <f t="shared" si="1"/>
        <v>2.5929359365878621</v>
      </c>
      <c r="K54">
        <f t="shared" si="1"/>
        <v>2.7224144338108127</v>
      </c>
      <c r="L54">
        <f t="shared" si="1"/>
        <v>0</v>
      </c>
      <c r="M54">
        <f t="shared" si="1"/>
        <v>0.36689314204423662</v>
      </c>
      <c r="N54">
        <f t="shared" si="1"/>
        <v>0</v>
      </c>
      <c r="O54">
        <f t="shared" si="1"/>
        <v>0</v>
      </c>
      <c r="P54">
        <f t="shared" si="1"/>
        <v>0.27286976191179918</v>
      </c>
      <c r="Q54">
        <f t="shared" si="1"/>
        <v>0</v>
      </c>
      <c r="R54">
        <f t="shared" si="1"/>
        <v>0</v>
      </c>
      <c r="S54">
        <f t="shared" si="1"/>
        <v>0.45889692689936623</v>
      </c>
      <c r="T54">
        <f>SUM(C54:S54)</f>
        <v>39.114848132470236</v>
      </c>
    </row>
    <row r="55" spans="1:20" x14ac:dyDescent="0.25">
      <c r="A55" t="s">
        <v>24</v>
      </c>
      <c r="B55" t="s">
        <v>31</v>
      </c>
      <c r="C55">
        <f>C54/$T54</f>
        <v>2.429019729331245E-2</v>
      </c>
      <c r="D55">
        <f t="shared" ref="D55:S55" si="2">D54/$T54</f>
        <v>0.36741074758044623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4.6469201246063024E-3</v>
      </c>
      <c r="I55">
        <f t="shared" si="2"/>
        <v>0.43967322398728698</v>
      </c>
      <c r="J55">
        <f t="shared" si="2"/>
        <v>6.6290323505957829E-2</v>
      </c>
      <c r="K55">
        <f t="shared" si="2"/>
        <v>6.9600536977436622E-2</v>
      </c>
      <c r="L55">
        <f t="shared" si="2"/>
        <v>0</v>
      </c>
      <c r="M55">
        <f t="shared" si="2"/>
        <v>9.3798943255942041E-3</v>
      </c>
      <c r="N55">
        <f t="shared" si="2"/>
        <v>0</v>
      </c>
      <c r="O55">
        <f t="shared" si="2"/>
        <v>0</v>
      </c>
      <c r="P55">
        <f t="shared" si="2"/>
        <v>6.9761171253348931E-3</v>
      </c>
      <c r="Q55">
        <f t="shared" si="2"/>
        <v>0</v>
      </c>
      <c r="R55">
        <f t="shared" si="2"/>
        <v>0</v>
      </c>
      <c r="S55">
        <f t="shared" si="2"/>
        <v>1.1732039080024553E-2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0.15</v>
      </c>
      <c r="C9" s="7">
        <f>Kluppierungsprotokoll!C9*$B9</f>
        <v>0.44999999999999996</v>
      </c>
      <c r="D9" s="7">
        <f>Kluppierungsprotokoll!D9*$B9</f>
        <v>1.65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2.5499999999999998</v>
      </c>
      <c r="J9" s="7">
        <f>Kluppierungsprotokoll!J9*$B9</f>
        <v>0</v>
      </c>
      <c r="K9" s="7">
        <f>Kluppierungsprotokoll!K9*$B9</f>
        <v>0.15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1.05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Kluppierungsprotokoll!C10*$B10</f>
        <v>0</v>
      </c>
      <c r="D10" s="8">
        <f>Kluppierungsprotokoll!D10*$B10</f>
        <v>9.25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0.25</v>
      </c>
      <c r="I10" s="8">
        <f>Kluppierungsprotokoll!I10*$B10</f>
        <v>4.5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2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0.75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Kluppierungsprotokoll!C11*$B11</f>
        <v>0.8</v>
      </c>
      <c r="D11" s="8">
        <f>Kluppierungsprotokoll!D11*$B11</f>
        <v>6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6</v>
      </c>
      <c r="J11" s="8">
        <f>Kluppierungsprotokoll!J11*$B11</f>
        <v>0.8</v>
      </c>
      <c r="K11" s="8">
        <f>Kluppierungsprotokoll!K11*$B11</f>
        <v>0.8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Kluppierungsprotokoll!C12*$B12</f>
        <v>0</v>
      </c>
      <c r="D12" s="8">
        <f>Kluppierungsprotokoll!D12*$B12</f>
        <v>6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10.799999999999999</v>
      </c>
      <c r="J12" s="8">
        <f>Kluppierungsprotokoll!J12*$B12</f>
        <v>1.2</v>
      </c>
      <c r="K12" s="8">
        <f>Kluppierungsprotokoll!K12*$B12</f>
        <v>2.4</v>
      </c>
      <c r="L12" s="8">
        <f>Kluppierungsprotokoll!L12*$B12</f>
        <v>0</v>
      </c>
      <c r="M12" s="8">
        <f>Kluppierungsprotokoll!M12*$B12</f>
        <v>0.6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Kluppierungsprotokoll!C13*$B13</f>
        <v>0</v>
      </c>
      <c r="D13" s="8">
        <f>Kluppierungsprotokoll!D13*$B13</f>
        <v>11.049999999999999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6.8</v>
      </c>
      <c r="J13" s="8">
        <f>Kluppierungsprotokoll!J13*$B13</f>
        <v>0</v>
      </c>
      <c r="K13" s="8">
        <f>Kluppierungsprotokoll!K13*$B13</f>
        <v>3.4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0.85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Kluppierungsprotokoll!C14*$B14</f>
        <v>0</v>
      </c>
      <c r="D14" s="8">
        <f>Kluppierungsprotokoll!D14*$B14</f>
        <v>17.25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8.0499999999999989</v>
      </c>
      <c r="J14" s="8">
        <f>Kluppierungsprotokoll!J14*$B14</f>
        <v>5.75</v>
      </c>
      <c r="K14" s="8">
        <f>Kluppierungsprotokoll!K14*$B14</f>
        <v>9.1999999999999993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Kluppierungsprotokoll!C15*$B15</f>
        <v>0</v>
      </c>
      <c r="D15" s="8">
        <f>Kluppierungsprotokoll!D15*$B15</f>
        <v>13.049999999999999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10.15</v>
      </c>
      <c r="J15" s="8">
        <f>Kluppierungsprotokoll!J15*$B15</f>
        <v>4.3499999999999996</v>
      </c>
      <c r="K15" s="8">
        <f>Kluppierungsprotokoll!K15*$B15</f>
        <v>11.6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1.8</v>
      </c>
      <c r="C16" s="8">
        <f>Kluppierungsprotokoll!C16*$B16</f>
        <v>1.8</v>
      </c>
      <c r="D16" s="8">
        <f>Kluppierungsprotokoll!D16*$B16</f>
        <v>14.4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28.8</v>
      </c>
      <c r="J16" s="8">
        <f>Kluppierungsprotokoll!J16*$B16</f>
        <v>14.4</v>
      </c>
      <c r="K16" s="8">
        <f>Kluppierungsprotokoll!K16*$B16</f>
        <v>3.6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Kluppierungsprotokoll!C17*$B17</f>
        <v>2.2000000000000002</v>
      </c>
      <c r="D17" s="8">
        <f>Kluppierungsprotokoll!D17*$B17</f>
        <v>28.6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44</v>
      </c>
      <c r="J17" s="8">
        <f>Kluppierungsprotokoll!J17*$B17</f>
        <v>2.2000000000000002</v>
      </c>
      <c r="K17" s="8">
        <f>Kluppierungsprotokoll!K17*$B17</f>
        <v>4.4000000000000004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Kluppierungsprotokoll!C18*$B18</f>
        <v>2.7</v>
      </c>
      <c r="D18" s="8">
        <f>Kluppierungsprotokoll!D18*$B18</f>
        <v>18.900000000000002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24.3</v>
      </c>
      <c r="J18" s="8">
        <f>Kluppierungsprotokoll!J18*$B18</f>
        <v>5.4</v>
      </c>
      <c r="K18" s="8">
        <f>Kluppierungsprotokoll!K18*$B18</f>
        <v>13.5</v>
      </c>
      <c r="L18" s="8">
        <f>Kluppierungsprotokoll!L18*$B18</f>
        <v>0</v>
      </c>
      <c r="M18" s="8">
        <f>Kluppierungsprotokoll!M18*$B18</f>
        <v>2.7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Kluppierungsprotokoll!C19*$B19</f>
        <v>3.2</v>
      </c>
      <c r="D19" s="8">
        <f>Kluppierungsprotokoll!D19*$B19</f>
        <v>16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3.2</v>
      </c>
      <c r="I19" s="8">
        <f>Kluppierungsprotokoll!I19*$B19</f>
        <v>28.8</v>
      </c>
      <c r="J19" s="8">
        <f>Kluppierungsprotokoll!J19*$B19</f>
        <v>6.4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Kluppierungsprotokoll!C20*$B20</f>
        <v>0</v>
      </c>
      <c r="D20" s="8">
        <f>Kluppierungsprotokoll!D20*$B20</f>
        <v>33.300000000000004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33.300000000000004</v>
      </c>
      <c r="J20" s="8">
        <f>Kluppierungsprotokoll!J20*$B20</f>
        <v>7.4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3.7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3.7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Kluppierungsprotokoll!C21*$B21</f>
        <v>0</v>
      </c>
      <c r="D21" s="8">
        <f>Kluppierungsprotokoll!D21*$B21</f>
        <v>37.800000000000004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29.400000000000002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4.2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Kluppierungsprotokoll!C22*$B22</f>
        <v>0</v>
      </c>
      <c r="D22" s="8">
        <f>Kluppierungsprotokoll!D22*$B22</f>
        <v>19.2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24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27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21.6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Kluppierungsprotokoll!C24*$B24</f>
        <v>0</v>
      </c>
      <c r="D24" s="8">
        <f>Kluppierungsprotokoll!D24*$B24</f>
        <v>6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24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Kluppierungsprotokoll!C25*$B25</f>
        <v>6.6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6.6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7.4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10.6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17.75</v>
      </c>
      <c r="D53">
        <f t="shared" ref="D53:S53" si="0">SUM(D9:D51)</f>
        <v>265.45000000000005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3.45</v>
      </c>
      <c r="I53">
        <f t="shared" si="0"/>
        <v>321.05000000000007</v>
      </c>
      <c r="J53">
        <f t="shared" si="0"/>
        <v>47.9</v>
      </c>
      <c r="K53">
        <f t="shared" si="0"/>
        <v>49.05</v>
      </c>
      <c r="L53">
        <f t="shared" si="0"/>
        <v>0</v>
      </c>
      <c r="M53">
        <f t="shared" si="0"/>
        <v>7</v>
      </c>
      <c r="N53">
        <f t="shared" si="0"/>
        <v>0</v>
      </c>
      <c r="O53">
        <f t="shared" si="0"/>
        <v>0</v>
      </c>
      <c r="P53">
        <f t="shared" si="0"/>
        <v>3.9</v>
      </c>
      <c r="Q53">
        <f t="shared" si="0"/>
        <v>0</v>
      </c>
      <c r="R53">
        <f t="shared" si="0"/>
        <v>0</v>
      </c>
      <c r="S53">
        <f t="shared" si="0"/>
        <v>8.65</v>
      </c>
      <c r="T53">
        <f>SUM(C53:S53)</f>
        <v>724.19999999999993</v>
      </c>
    </row>
    <row r="54" spans="1:20" x14ac:dyDescent="0.25">
      <c r="A54" t="s">
        <v>25</v>
      </c>
      <c r="B54" t="s">
        <v>26</v>
      </c>
      <c r="C54">
        <f>C53/$B$6</f>
        <v>12.678571428571429</v>
      </c>
      <c r="D54">
        <f t="shared" ref="D54:S54" si="1">D53/$B$6</f>
        <v>189.60714285714289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2.4642857142857144</v>
      </c>
      <c r="I54">
        <f t="shared" si="1"/>
        <v>229.32142857142864</v>
      </c>
      <c r="J54">
        <f t="shared" si="1"/>
        <v>34.214285714285715</v>
      </c>
      <c r="K54">
        <f t="shared" si="1"/>
        <v>35.035714285714285</v>
      </c>
      <c r="L54">
        <f t="shared" si="1"/>
        <v>0</v>
      </c>
      <c r="M54">
        <f t="shared" si="1"/>
        <v>5</v>
      </c>
      <c r="N54">
        <f t="shared" si="1"/>
        <v>0</v>
      </c>
      <c r="O54">
        <f t="shared" si="1"/>
        <v>0</v>
      </c>
      <c r="P54">
        <f t="shared" si="1"/>
        <v>2.785714285714286</v>
      </c>
      <c r="Q54">
        <f t="shared" si="1"/>
        <v>0</v>
      </c>
      <c r="R54">
        <f t="shared" si="1"/>
        <v>0</v>
      </c>
      <c r="S54">
        <f t="shared" si="1"/>
        <v>6.1785714285714288</v>
      </c>
      <c r="T54">
        <f>SUM(C54:S54)</f>
        <v>517.28571428571433</v>
      </c>
    </row>
    <row r="55" spans="1:20" x14ac:dyDescent="0.25">
      <c r="A55" t="s">
        <v>25</v>
      </c>
      <c r="B55" t="s">
        <v>31</v>
      </c>
      <c r="C55">
        <f>C54/$T54</f>
        <v>2.4509803921568627E-2</v>
      </c>
      <c r="D55">
        <f t="shared" ref="D55:S55" si="2">D54/$T54</f>
        <v>0.36654239160452917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4.7638773819386904E-3</v>
      </c>
      <c r="I55">
        <f t="shared" si="2"/>
        <v>0.44331676332504844</v>
      </c>
      <c r="J55">
        <f t="shared" si="2"/>
        <v>6.6141949737641537E-2</v>
      </c>
      <c r="K55">
        <f t="shared" si="2"/>
        <v>6.7729908864954419E-2</v>
      </c>
      <c r="L55">
        <f t="shared" si="2"/>
        <v>0</v>
      </c>
      <c r="M55">
        <f t="shared" si="2"/>
        <v>9.6658381662524159E-3</v>
      </c>
      <c r="N55">
        <f t="shared" si="2"/>
        <v>0</v>
      </c>
      <c r="O55">
        <f t="shared" si="2"/>
        <v>0</v>
      </c>
      <c r="P55">
        <f t="shared" si="2"/>
        <v>5.3852526926263461E-3</v>
      </c>
      <c r="Q55">
        <f t="shared" si="2"/>
        <v>0</v>
      </c>
      <c r="R55">
        <f t="shared" si="2"/>
        <v>0</v>
      </c>
      <c r="S55">
        <f t="shared" si="2"/>
        <v>1.1944214305440485E-2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2024-04-18T11:43:05Z</dcterms:modified>
</cp:coreProperties>
</file>