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FW2022\4_Wald\Schutzwald\Weiserflächen\09 Wihelbach\20180817_Vollkluppierung\"/>
    </mc:Choice>
  </mc:AlternateContent>
  <xr:revisionPtr revIDLastSave="0" documentId="13_ncr:1_{2648D581-BF8A-4F10-A605-CF490D70718D}" xr6:coauthVersionLast="36" xr6:coauthVersionMax="47" xr10:uidLastSave="{00000000-0000-0000-0000-000000000000}"/>
  <bookViews>
    <workbookView xWindow="-33960" yWindow="-960" windowWidth="28800" windowHeight="1750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I33" i="5"/>
  <c r="Q33" i="5"/>
  <c r="F33" i="5"/>
  <c r="J33" i="5"/>
  <c r="R33" i="5"/>
  <c r="N33" i="5"/>
  <c r="C33" i="5"/>
  <c r="K33" i="5"/>
  <c r="S33" i="5"/>
  <c r="E33" i="5"/>
  <c r="M33" i="5"/>
  <c r="D33" i="5"/>
  <c r="L33" i="5"/>
  <c r="G33" i="5"/>
  <c r="O33" i="5"/>
  <c r="H33" i="6"/>
  <c r="P33" i="6"/>
  <c r="I33" i="6"/>
  <c r="S33" i="6"/>
  <c r="J33" i="6"/>
  <c r="R33" i="6"/>
  <c r="C33" i="6"/>
  <c r="K33" i="6"/>
  <c r="F33" i="6"/>
  <c r="D33" i="6"/>
  <c r="L33" i="6"/>
  <c r="E33" i="6"/>
  <c r="M33" i="6"/>
  <c r="N33" i="6"/>
  <c r="G33" i="6"/>
  <c r="O33" i="6"/>
  <c r="Q33" i="6"/>
  <c r="C30" i="5"/>
  <c r="K30" i="5"/>
  <c r="S30" i="5"/>
  <c r="I30" i="5"/>
  <c r="D30" i="5"/>
  <c r="L30" i="5"/>
  <c r="R30" i="5"/>
  <c r="E30" i="5"/>
  <c r="M30" i="5"/>
  <c r="F30" i="5"/>
  <c r="N30" i="5"/>
  <c r="P30" i="5"/>
  <c r="G30" i="5"/>
  <c r="O30" i="5"/>
  <c r="H30" i="5"/>
  <c r="Q30" i="5"/>
  <c r="J30" i="5"/>
  <c r="G34" i="5"/>
  <c r="O34" i="5"/>
  <c r="E34" i="5"/>
  <c r="N34" i="5"/>
  <c r="H34" i="5"/>
  <c r="P34" i="5"/>
  <c r="M34" i="5"/>
  <c r="I34" i="5"/>
  <c r="Q34" i="5"/>
  <c r="J34" i="5"/>
  <c r="R34" i="5"/>
  <c r="D34" i="5"/>
  <c r="L34" i="5"/>
  <c r="C34" i="5"/>
  <c r="K34" i="5"/>
  <c r="S34" i="5"/>
  <c r="F34" i="5"/>
  <c r="C30" i="6"/>
  <c r="K30" i="6"/>
  <c r="S30" i="6"/>
  <c r="L30" i="6"/>
  <c r="Q30" i="6"/>
  <c r="D30" i="6"/>
  <c r="E30" i="6"/>
  <c r="M30" i="6"/>
  <c r="F30" i="6"/>
  <c r="N30" i="6"/>
  <c r="G30" i="6"/>
  <c r="O30" i="6"/>
  <c r="H30" i="6"/>
  <c r="P30" i="6"/>
  <c r="I30" i="6"/>
  <c r="J30" i="6"/>
  <c r="R30" i="6"/>
  <c r="G34" i="6"/>
  <c r="O34" i="6"/>
  <c r="P34" i="6"/>
  <c r="I34" i="6"/>
  <c r="Q34" i="6"/>
  <c r="R34" i="6"/>
  <c r="E34" i="6"/>
  <c r="C34" i="6"/>
  <c r="K34" i="6"/>
  <c r="S34" i="6"/>
  <c r="D34" i="6"/>
  <c r="L34" i="6"/>
  <c r="F34" i="6"/>
  <c r="N34" i="6"/>
  <c r="H34" i="6"/>
  <c r="J34" i="6"/>
  <c r="M34" i="6"/>
  <c r="I32" i="5"/>
  <c r="Q32" i="5"/>
  <c r="F32" i="5"/>
  <c r="P32" i="5"/>
  <c r="J32" i="5"/>
  <c r="R32" i="5"/>
  <c r="G32" i="5"/>
  <c r="C32" i="5"/>
  <c r="K32" i="5"/>
  <c r="S32" i="5"/>
  <c r="D32" i="5"/>
  <c r="L32" i="5"/>
  <c r="H32" i="5"/>
  <c r="E32" i="5"/>
  <c r="M32" i="5"/>
  <c r="N32" i="5"/>
  <c r="O32" i="5"/>
  <c r="I32" i="6"/>
  <c r="Q32" i="6"/>
  <c r="J32" i="6"/>
  <c r="C32" i="6"/>
  <c r="K32" i="6"/>
  <c r="S32" i="6"/>
  <c r="D32" i="6"/>
  <c r="L32" i="6"/>
  <c r="G32" i="6"/>
  <c r="E32" i="6"/>
  <c r="M32" i="6"/>
  <c r="F32" i="6"/>
  <c r="N32" i="6"/>
  <c r="O32" i="6"/>
  <c r="H32" i="6"/>
  <c r="P32" i="6"/>
  <c r="R32" i="6"/>
  <c r="J31" i="5"/>
  <c r="R31" i="5"/>
  <c r="C31" i="5"/>
  <c r="K31" i="5"/>
  <c r="S31" i="5"/>
  <c r="O31" i="5"/>
  <c r="D31" i="5"/>
  <c r="L31" i="5"/>
  <c r="G31" i="5"/>
  <c r="P31" i="5"/>
  <c r="I31" i="5"/>
  <c r="E31" i="5"/>
  <c r="M31" i="5"/>
  <c r="H31" i="5"/>
  <c r="F31" i="5"/>
  <c r="N31" i="5"/>
  <c r="Q31" i="5"/>
  <c r="J31" i="6"/>
  <c r="R31" i="6"/>
  <c r="K31" i="6"/>
  <c r="D31" i="6"/>
  <c r="L31" i="6"/>
  <c r="E31" i="6"/>
  <c r="M31" i="6"/>
  <c r="P31" i="6"/>
  <c r="F31" i="6"/>
  <c r="N31" i="6"/>
  <c r="G31" i="6"/>
  <c r="O31" i="6"/>
  <c r="I31" i="6"/>
  <c r="Q31" i="6"/>
  <c r="C31" i="6"/>
  <c r="S31" i="6"/>
  <c r="H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<sst xmlns="http://schemas.openxmlformats.org/spreadsheetml/2006/main" count="155" uniqueCount="52">
  <si>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</si>
  <si>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</si>
  <si>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</si>
  <si>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</si>
  <si>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</si>
  <si>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</si>
  <si>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</si>
  <si>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</si>
  <si>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</si>
  <si>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</si>
  <si>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</si>
  <si>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</si>
  <si>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</si>
  <si>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</si>
  <si>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</si>
  <si>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</si>
  <si>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</si>
  <si>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</si>
  <si>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</si>
  <si>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</si>
  <si>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</si>
  <si>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</si>
  <si>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</si>
  <si>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</si>
  <si>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</si>
  <si>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</si>
  <si>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</si>
  <si>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</si>
  <si>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</si>
  <si>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</si>
  <si>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</si>
  <si>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</si>
  <si>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</si>
  <si>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</si>
  <si>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</si>
  <si>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</si>
  <si>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</si>
  <si>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</si>
  <si>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</si>
  <si>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</si>
  <si>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</si>
  <si>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</si>
  <si>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</si>
  <si>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</si>
  <si>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</si>
  <si>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</si>
  <si>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</si>
  <si>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</si>
  <si>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</si>
  <si>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</si>
  <si>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Wihelbach</t>
  </si>
  <si>
    <t>Korp. Walchwil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</si>
</sst>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D6" sqref="D6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43329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0.85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</v>
      </c>
      <c r="C9" s="7">
        <v>0</v>
      </c>
      <c r="D9" s="7">
        <v>1</v>
      </c>
      <c r="E9" s="7"/>
      <c r="F9" s="7"/>
      <c r="G9" s="7"/>
      <c r="H9" s="7">
        <v>1</v>
      </c>
      <c r="I9" s="7">
        <v>19</v>
      </c>
      <c r="J9" s="7">
        <v>9</v>
      </c>
      <c r="K9" s="7">
        <v>11</v>
      </c>
      <c r="L9" s="7">
        <v>1</v>
      </c>
      <c r="M9" s="7">
        <v>5</v>
      </c>
      <c r="N9" s="7">
        <v>2</v>
      </c>
      <c r="O9" s="7">
        <v>5</v>
      </c>
      <c r="P9" s="7">
        <v>0</v>
      </c>
      <c r="Q9" s="7">
        <v>2</v>
      </c>
      <c r="R9" s="7">
        <v>4</v>
      </c>
      <c r="S9" s="7">
        <v>13</v>
      </c>
    </row>
    <row r="10" spans="1:19" x14ac:dyDescent="0.25">
      <c r="A10" s="8">
        <v>18</v>
      </c>
      <c r="B10" s="8">
        <v>0.2</v>
      </c>
      <c r="C10" s="8">
        <v>1</v>
      </c>
      <c r="D10" s="8"/>
      <c r="E10" s="8"/>
      <c r="F10" s="8">
        <v>0</v>
      </c>
      <c r="G10" s="8"/>
      <c r="H10" s="8"/>
      <c r="I10" s="8">
        <v>17</v>
      </c>
      <c r="J10" s="8">
        <v>7</v>
      </c>
      <c r="K10" s="8">
        <v>3</v>
      </c>
      <c r="L10" s="8">
        <v>1</v>
      </c>
      <c r="M10" s="8">
        <v>4</v>
      </c>
      <c r="N10" s="8">
        <v>0</v>
      </c>
      <c r="O10" s="8">
        <v>2</v>
      </c>
      <c r="P10" s="8">
        <v>0</v>
      </c>
      <c r="Q10" s="8">
        <v>1</v>
      </c>
      <c r="R10" s="8">
        <v>2</v>
      </c>
      <c r="S10" s="8">
        <v>4</v>
      </c>
    </row>
    <row r="11" spans="1:19" x14ac:dyDescent="0.25">
      <c r="A11" s="8">
        <v>22</v>
      </c>
      <c r="B11" s="8">
        <v>0.3</v>
      </c>
      <c r="C11" s="8">
        <v>3</v>
      </c>
      <c r="D11" s="8"/>
      <c r="E11" s="8"/>
      <c r="F11" s="8">
        <v>0</v>
      </c>
      <c r="G11" s="8"/>
      <c r="H11" s="8"/>
      <c r="I11" s="8">
        <v>12</v>
      </c>
      <c r="J11" s="8">
        <v>6</v>
      </c>
      <c r="K11" s="8">
        <v>3</v>
      </c>
      <c r="L11" s="8"/>
      <c r="M11" s="8">
        <v>2</v>
      </c>
      <c r="N11" s="8">
        <v>0</v>
      </c>
      <c r="O11" s="8">
        <v>4</v>
      </c>
      <c r="P11" s="8">
        <v>0</v>
      </c>
      <c r="Q11" s="8">
        <v>1</v>
      </c>
      <c r="R11" s="8">
        <v>0</v>
      </c>
      <c r="S11" s="8">
        <v>5</v>
      </c>
    </row>
    <row r="12" spans="1:19" x14ac:dyDescent="0.25">
      <c r="A12" s="8">
        <v>26</v>
      </c>
      <c r="B12" s="8">
        <v>0.5</v>
      </c>
      <c r="C12" s="8">
        <v>0</v>
      </c>
      <c r="D12" s="8"/>
      <c r="E12" s="8"/>
      <c r="F12" s="8">
        <v>0</v>
      </c>
      <c r="G12" s="8"/>
      <c r="H12" s="8"/>
      <c r="I12" s="8">
        <v>14</v>
      </c>
      <c r="J12" s="8">
        <v>11</v>
      </c>
      <c r="K12" s="8">
        <v>4</v>
      </c>
      <c r="L12" s="8"/>
      <c r="M12" s="8">
        <v>1</v>
      </c>
      <c r="N12" s="8">
        <v>0</v>
      </c>
      <c r="O12" s="8">
        <v>3</v>
      </c>
      <c r="P12" s="8">
        <v>0</v>
      </c>
      <c r="Q12" s="8">
        <v>0</v>
      </c>
      <c r="R12" s="8">
        <v>1</v>
      </c>
      <c r="S12" s="8">
        <v>0</v>
      </c>
    </row>
    <row r="13" spans="1:19" x14ac:dyDescent="0.25">
      <c r="A13" s="8">
        <v>30</v>
      </c>
      <c r="B13" s="8">
        <v>0.7</v>
      </c>
      <c r="C13" s="8">
        <v>1</v>
      </c>
      <c r="D13" s="8"/>
      <c r="E13" s="8"/>
      <c r="F13" s="8">
        <v>1</v>
      </c>
      <c r="G13" s="8"/>
      <c r="H13" s="8"/>
      <c r="I13" s="8">
        <v>7</v>
      </c>
      <c r="J13" s="8">
        <v>10</v>
      </c>
      <c r="K13" s="8">
        <v>1</v>
      </c>
      <c r="L13" s="8"/>
      <c r="M13" s="8">
        <v>1</v>
      </c>
      <c r="N13" s="8">
        <v>1</v>
      </c>
      <c r="O13" s="8">
        <v>3</v>
      </c>
      <c r="P13" s="8">
        <v>1</v>
      </c>
      <c r="Q13" s="8">
        <v>0</v>
      </c>
      <c r="R13" s="8">
        <v>0</v>
      </c>
      <c r="S13" s="8">
        <v>1</v>
      </c>
    </row>
    <row r="14" spans="1:19" x14ac:dyDescent="0.25">
      <c r="A14" s="8">
        <v>34</v>
      </c>
      <c r="B14" s="8">
        <v>1</v>
      </c>
      <c r="C14" s="8">
        <v>0</v>
      </c>
      <c r="D14" s="8"/>
      <c r="E14" s="8"/>
      <c r="F14" s="8">
        <v>0</v>
      </c>
      <c r="G14" s="8"/>
      <c r="H14" s="8"/>
      <c r="I14" s="8">
        <v>11</v>
      </c>
      <c r="J14" s="8">
        <v>4</v>
      </c>
      <c r="K14" s="8">
        <v>4</v>
      </c>
      <c r="L14" s="8"/>
      <c r="M14" s="8">
        <v>0</v>
      </c>
      <c r="N14" s="8">
        <v>0</v>
      </c>
      <c r="O14" s="8">
        <v>4</v>
      </c>
      <c r="P14" s="8">
        <v>0</v>
      </c>
      <c r="Q14" s="8">
        <v>1</v>
      </c>
      <c r="R14" s="8">
        <v>0</v>
      </c>
      <c r="S14" s="8"/>
    </row>
    <row r="15" spans="1:19" x14ac:dyDescent="0.25">
      <c r="A15" s="8">
        <v>38</v>
      </c>
      <c r="B15" s="8">
        <v>1.3</v>
      </c>
      <c r="C15" s="8">
        <v>0</v>
      </c>
      <c r="D15" s="8"/>
      <c r="E15" s="8"/>
      <c r="F15" s="8">
        <v>1</v>
      </c>
      <c r="G15" s="8"/>
      <c r="H15" s="8"/>
      <c r="I15" s="8">
        <v>6</v>
      </c>
      <c r="J15" s="8">
        <v>5</v>
      </c>
      <c r="K15" s="8">
        <v>2</v>
      </c>
      <c r="L15" s="8"/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/>
    </row>
    <row r="16" spans="1:19" x14ac:dyDescent="0.25">
      <c r="A16" s="8">
        <v>42</v>
      </c>
      <c r="B16" s="8">
        <v>1.7</v>
      </c>
      <c r="C16" s="8">
        <v>1</v>
      </c>
      <c r="D16" s="8"/>
      <c r="E16" s="8"/>
      <c r="F16" s="8">
        <v>3</v>
      </c>
      <c r="G16" s="8"/>
      <c r="H16" s="8"/>
      <c r="I16" s="8">
        <v>7</v>
      </c>
      <c r="J16" s="8">
        <v>1</v>
      </c>
      <c r="K16" s="8">
        <v>0</v>
      </c>
      <c r="L16" s="8"/>
      <c r="M16" s="8">
        <v>1</v>
      </c>
      <c r="N16" s="8">
        <v>0</v>
      </c>
      <c r="O16" s="8">
        <v>2</v>
      </c>
      <c r="P16" s="8">
        <v>0</v>
      </c>
      <c r="Q16" s="8">
        <v>0</v>
      </c>
      <c r="R16" s="8"/>
      <c r="S16" s="8"/>
    </row>
    <row r="17" spans="1:19" x14ac:dyDescent="0.25">
      <c r="A17" s="8">
        <v>46</v>
      </c>
      <c r="B17" s="8">
        <v>2.1</v>
      </c>
      <c r="C17" s="8"/>
      <c r="D17" s="8"/>
      <c r="E17" s="8"/>
      <c r="F17" s="8">
        <v>1</v>
      </c>
      <c r="G17" s="8"/>
      <c r="H17" s="8"/>
      <c r="I17" s="8">
        <v>6</v>
      </c>
      <c r="J17" s="8">
        <v>1</v>
      </c>
      <c r="K17" s="8">
        <v>2</v>
      </c>
      <c r="L17" s="8"/>
      <c r="M17" s="8">
        <v>1</v>
      </c>
      <c r="N17" s="8"/>
      <c r="O17" s="8">
        <v>0</v>
      </c>
      <c r="P17" s="8">
        <v>1</v>
      </c>
      <c r="Q17" s="8">
        <v>1</v>
      </c>
      <c r="R17" s="8"/>
      <c r="S17" s="8"/>
    </row>
    <row r="18" spans="1:19" x14ac:dyDescent="0.25">
      <c r="A18" s="8">
        <v>50</v>
      </c>
      <c r="B18" s="8">
        <v>2.5</v>
      </c>
      <c r="C18" s="8"/>
      <c r="D18" s="8"/>
      <c r="E18" s="8"/>
      <c r="F18" s="8">
        <v>1</v>
      </c>
      <c r="G18" s="8"/>
      <c r="H18" s="8"/>
      <c r="I18" s="8">
        <v>5</v>
      </c>
      <c r="J18" s="8">
        <v>8</v>
      </c>
      <c r="K18" s="8">
        <v>2</v>
      </c>
      <c r="L18" s="8"/>
      <c r="M18" s="8">
        <v>2</v>
      </c>
      <c r="N18" s="8"/>
      <c r="O18" s="8">
        <v>0</v>
      </c>
      <c r="P18" s="8">
        <v>1</v>
      </c>
      <c r="Q18" s="8"/>
      <c r="R18" s="8"/>
      <c r="S18" s="8">
        <v>1</v>
      </c>
    </row>
    <row r="19" spans="1:19" x14ac:dyDescent="0.25">
      <c r="A19" s="8">
        <v>54</v>
      </c>
      <c r="B19" s="8">
        <v>2.9</v>
      </c>
      <c r="C19" s="8"/>
      <c r="D19" s="8"/>
      <c r="E19" s="8"/>
      <c r="F19" s="8">
        <v>1</v>
      </c>
      <c r="G19" s="8"/>
      <c r="H19" s="8"/>
      <c r="I19" s="8">
        <v>3</v>
      </c>
      <c r="J19" s="8">
        <v>2</v>
      </c>
      <c r="K19" s="8">
        <v>0</v>
      </c>
      <c r="L19" s="8"/>
      <c r="M19" s="8">
        <v>2</v>
      </c>
      <c r="N19" s="8"/>
      <c r="O19" s="8">
        <v>2</v>
      </c>
      <c r="P19" s="8">
        <v>0</v>
      </c>
      <c r="Q19" s="8"/>
      <c r="R19" s="8"/>
      <c r="S19" s="8"/>
    </row>
    <row r="20" spans="1:19" x14ac:dyDescent="0.25">
      <c r="A20" s="8">
        <v>58</v>
      </c>
      <c r="B20" s="8">
        <v>3.4</v>
      </c>
      <c r="C20" s="8"/>
      <c r="D20" s="8"/>
      <c r="E20" s="8"/>
      <c r="F20" s="8">
        <v>1</v>
      </c>
      <c r="G20" s="8"/>
      <c r="H20" s="8"/>
      <c r="I20" s="8">
        <v>3</v>
      </c>
      <c r="J20" s="8">
        <v>0</v>
      </c>
      <c r="K20" s="8">
        <v>0</v>
      </c>
      <c r="L20" s="8"/>
      <c r="M20" s="8">
        <v>1</v>
      </c>
      <c r="N20" s="8"/>
      <c r="O20" s="8">
        <v>0</v>
      </c>
      <c r="P20" s="8"/>
      <c r="Q20" s="8"/>
      <c r="R20" s="8"/>
      <c r="S20" s="8"/>
    </row>
    <row r="21" spans="1:19" x14ac:dyDescent="0.25">
      <c r="A21" s="8">
        <v>62</v>
      </c>
      <c r="B21" s="8">
        <v>3.9</v>
      </c>
      <c r="C21" s="8"/>
      <c r="D21" s="8"/>
      <c r="E21" s="8"/>
      <c r="F21" s="8">
        <v>0</v>
      </c>
      <c r="G21" s="8"/>
      <c r="H21" s="8"/>
      <c r="I21" s="8">
        <v>4</v>
      </c>
      <c r="J21" s="8">
        <v>2</v>
      </c>
      <c r="K21" s="8">
        <v>0</v>
      </c>
      <c r="L21" s="8"/>
      <c r="M21" s="8">
        <v>0</v>
      </c>
      <c r="N21" s="8"/>
      <c r="O21" s="8">
        <v>0</v>
      </c>
      <c r="P21" s="8"/>
      <c r="Q21" s="8"/>
      <c r="R21" s="8"/>
      <c r="S21" s="8"/>
    </row>
    <row r="22" spans="1:19" x14ac:dyDescent="0.25">
      <c r="A22" s="8">
        <v>66</v>
      </c>
      <c r="B22" s="8">
        <v>4.5</v>
      </c>
      <c r="C22" s="8"/>
      <c r="D22" s="8"/>
      <c r="E22" s="8"/>
      <c r="F22" s="8">
        <v>1</v>
      </c>
      <c r="G22" s="8"/>
      <c r="H22" s="8"/>
      <c r="I22" s="8">
        <v>2</v>
      </c>
      <c r="J22" s="8">
        <v>0</v>
      </c>
      <c r="K22" s="8">
        <v>0</v>
      </c>
      <c r="L22" s="8"/>
      <c r="M22" s="8">
        <v>1</v>
      </c>
      <c r="N22" s="8"/>
      <c r="O22" s="8">
        <v>0</v>
      </c>
      <c r="P22" s="8"/>
      <c r="Q22" s="8"/>
      <c r="R22" s="8"/>
      <c r="S22" s="8"/>
    </row>
    <row r="23" spans="1:19" x14ac:dyDescent="0.25">
      <c r="A23" s="8">
        <v>70</v>
      </c>
      <c r="B23" s="8">
        <v>5.0999999999999996</v>
      </c>
      <c r="C23" s="8"/>
      <c r="D23" s="8"/>
      <c r="E23" s="8"/>
      <c r="F23" s="8"/>
      <c r="G23" s="8"/>
      <c r="H23" s="8"/>
      <c r="I23" s="8">
        <v>1</v>
      </c>
      <c r="J23" s="8">
        <v>0</v>
      </c>
      <c r="K23" s="8">
        <v>2</v>
      </c>
      <c r="L23" s="8"/>
      <c r="M23" s="8">
        <v>1</v>
      </c>
      <c r="N23" s="8"/>
      <c r="O23" s="8">
        <v>0</v>
      </c>
      <c r="P23" s="8"/>
      <c r="Q23" s="8"/>
      <c r="R23" s="8"/>
      <c r="S23" s="8"/>
    </row>
    <row r="24" spans="1:19" x14ac:dyDescent="0.25">
      <c r="A24" s="8">
        <v>74</v>
      </c>
      <c r="B24" s="8">
        <v>5.7</v>
      </c>
      <c r="C24" s="8"/>
      <c r="D24" s="8"/>
      <c r="E24" s="8"/>
      <c r="F24" s="8"/>
      <c r="G24" s="8"/>
      <c r="H24" s="8"/>
      <c r="I24" s="8"/>
      <c r="J24" s="8">
        <v>0</v>
      </c>
      <c r="K24" s="8">
        <v>0</v>
      </c>
      <c r="L24" s="8"/>
      <c r="M24" s="8">
        <v>0</v>
      </c>
      <c r="N24" s="8"/>
      <c r="O24" s="8">
        <v>1</v>
      </c>
      <c r="P24" s="8"/>
      <c r="Q24" s="8"/>
      <c r="R24" s="8"/>
      <c r="S24" s="8"/>
    </row>
    <row r="25" spans="1:19" x14ac:dyDescent="0.25">
      <c r="A25" s="8">
        <v>78</v>
      </c>
      <c r="B25" s="8">
        <v>6.4</v>
      </c>
      <c r="C25" s="8"/>
      <c r="D25" s="8"/>
      <c r="E25" s="8"/>
      <c r="F25" s="8"/>
      <c r="G25" s="8"/>
      <c r="H25" s="8"/>
      <c r="I25" s="8"/>
      <c r="J25" s="8">
        <v>0</v>
      </c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7.2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8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8.8000000000000007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9.6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10.4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102</v>
      </c>
      <c r="B31" s="8">
        <v>11.3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106</v>
      </c>
      <c r="B32" s="8">
        <v>12.2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110</v>
      </c>
      <c r="B33" s="8">
        <v>13.2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6</v>
      </c>
      <c r="D54" s="12">
        <f t="shared" ref="D54:S54" si="0">SUM(D9:D51)</f>
        <v>1</v>
      </c>
      <c r="E54" s="12">
        <f t="shared" si="0"/>
        <v>0</v>
      </c>
      <c r="F54" s="12">
        <f t="shared" ref="F54:G54" si="1">SUM(F9:F51)</f>
        <v>10</v>
      </c>
      <c r="G54" s="12">
        <f t="shared" si="1"/>
        <v>0</v>
      </c>
      <c r="H54" s="12">
        <f t="shared" si="0"/>
        <v>1</v>
      </c>
      <c r="I54" s="12">
        <f t="shared" si="0"/>
        <v>117</v>
      </c>
      <c r="J54" s="12">
        <f t="shared" si="0"/>
        <v>68</v>
      </c>
      <c r="K54" s="12">
        <f t="shared" si="0"/>
        <v>34</v>
      </c>
      <c r="L54" s="12">
        <f t="shared" si="0"/>
        <v>2</v>
      </c>
      <c r="M54" s="12">
        <f t="shared" si="0"/>
        <v>22</v>
      </c>
      <c r="N54" s="12">
        <f t="shared" si="0"/>
        <v>3</v>
      </c>
      <c r="O54" s="12">
        <f t="shared" si="0"/>
        <v>26</v>
      </c>
      <c r="P54" s="12">
        <f t="shared" ref="P54:Q54" si="2">SUM(P9:P51)</f>
        <v>3</v>
      </c>
      <c r="Q54" s="12">
        <f t="shared" si="2"/>
        <v>6</v>
      </c>
      <c r="R54" s="12">
        <f t="shared" si="0"/>
        <v>7</v>
      </c>
      <c r="S54" s="12">
        <f t="shared" si="0"/>
        <v>24</v>
      </c>
      <c r="T54" s="13">
        <f>SUM(C54:S54)</f>
        <v>330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7.1</v>
      </c>
      <c r="D55" s="20">
        <f t="shared" ref="D55:S55" si="3">ROUND(D54/$B$6, 1)</f>
        <v>1.2</v>
      </c>
      <c r="E55" s="20">
        <f t="shared" si="3"/>
        <v>0</v>
      </c>
      <c r="F55" s="20">
        <f t="shared" si="3"/>
        <v>11.8</v>
      </c>
      <c r="G55" s="20">
        <f t="shared" ref="G55" si="4">ROUND(G54/$B$6, 1)</f>
        <v>0</v>
      </c>
      <c r="H55" s="20">
        <f t="shared" si="3"/>
        <v>1.2</v>
      </c>
      <c r="I55" s="20">
        <f t="shared" si="3"/>
        <v>137.6</v>
      </c>
      <c r="J55" s="20">
        <f t="shared" si="3"/>
        <v>80</v>
      </c>
      <c r="K55" s="20">
        <f t="shared" si="3"/>
        <v>40</v>
      </c>
      <c r="L55" s="20">
        <f t="shared" si="3"/>
        <v>2.4</v>
      </c>
      <c r="M55" s="20">
        <f t="shared" si="3"/>
        <v>25.9</v>
      </c>
      <c r="N55" s="20">
        <f t="shared" si="3"/>
        <v>3.5</v>
      </c>
      <c r="O55" s="20">
        <f t="shared" si="3"/>
        <v>30.6</v>
      </c>
      <c r="P55" s="20">
        <f t="shared" ref="P55:Q55" si="5">ROUND(P54/$B$6, 1)</f>
        <v>3.5</v>
      </c>
      <c r="Q55" s="20">
        <f t="shared" si="5"/>
        <v>7.1</v>
      </c>
      <c r="R55" s="20">
        <f t="shared" si="3"/>
        <v>8.1999999999999993</v>
      </c>
      <c r="S55" s="20">
        <f t="shared" si="3"/>
        <v>28.2</v>
      </c>
      <c r="T55" s="21">
        <f>ROUND(SUM(C55:S55),0)</f>
        <v>388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0.35</v>
      </c>
      <c r="D56" s="22">
        <f>ROUND('Berechnungen Grundflaeche'!D53, 2)</f>
        <v>0.02</v>
      </c>
      <c r="E56" s="22">
        <f>ROUND('Berechnungen Grundflaeche'!E53, 2)</f>
        <v>0</v>
      </c>
      <c r="F56" s="22">
        <f>ROUND('Berechnungen Grundflaeche'!F53, 2)</f>
        <v>1.8</v>
      </c>
      <c r="G56" s="22">
        <f>ROUND('Berechnungen Grundflaeche'!G53, 2)</f>
        <v>0</v>
      </c>
      <c r="H56" s="22">
        <f>ROUND('Berechnungen Grundflaeche'!H53, 2)</f>
        <v>0.02</v>
      </c>
      <c r="I56" s="22">
        <f>ROUND('Berechnungen Grundflaeche'!I53, 2)</f>
        <v>10.8</v>
      </c>
      <c r="J56" s="22">
        <f>ROUND('Berechnungen Grundflaeche'!J53, 2)</f>
        <v>6.81</v>
      </c>
      <c r="K56" s="22">
        <f>ROUND('Berechnungen Grundflaeche'!K53, 2)</f>
        <v>2.73</v>
      </c>
      <c r="L56" s="22">
        <f>ROUND('Berechnungen Grundflaeche'!L53, 2)</f>
        <v>0.04</v>
      </c>
      <c r="M56" s="22">
        <f>ROUND('Berechnungen Grundflaeche'!M53, 2)</f>
        <v>2.5299999999999998</v>
      </c>
      <c r="N56" s="22">
        <f>ROUND('Berechnungen Grundflaeche'!N53, 2)</f>
        <v>0.1</v>
      </c>
      <c r="O56" s="22">
        <f>ROUND('Berechnungen Grundflaeche'!O53, 2)</f>
        <v>2.1800000000000002</v>
      </c>
      <c r="P56" s="22">
        <f>ROUND('Berechnungen Grundflaeche'!P53, 2)</f>
        <v>0.43</v>
      </c>
      <c r="Q56" s="22">
        <f>ROUND('Berechnungen Grundflaeche'!Q53, 2)</f>
        <v>0.35</v>
      </c>
      <c r="R56" s="22">
        <f>ROUND('Berechnungen Grundflaeche'!R53, 2)</f>
        <v>0.17</v>
      </c>
      <c r="S56" s="22">
        <f>ROUND('Berechnungen Grundflaeche'!S53, 2)</f>
        <v>0.76</v>
      </c>
      <c r="T56" s="23">
        <f>ROUND('Berechnungen Grundflaeche'!T53,1)</f>
        <v>29.1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0.41</v>
      </c>
      <c r="D57" s="22">
        <f>ROUND('Berechnungen Grundflaeche'!D54, 2)</f>
        <v>0.02</v>
      </c>
      <c r="E57" s="22">
        <f>ROUND('Berechnungen Grundflaeche'!E54, 2)</f>
        <v>0</v>
      </c>
      <c r="F57" s="22">
        <f>ROUND('Berechnungen Grundflaeche'!F54, 2)</f>
        <v>2.11</v>
      </c>
      <c r="G57" s="22">
        <f>ROUND('Berechnungen Grundflaeche'!G54, 2)</f>
        <v>0</v>
      </c>
      <c r="H57" s="22">
        <f>ROUND('Berechnungen Grundflaeche'!H54, 2)</f>
        <v>0.02</v>
      </c>
      <c r="I57" s="22">
        <f>ROUND('Berechnungen Grundflaeche'!I54, 2)</f>
        <v>12.71</v>
      </c>
      <c r="J57" s="22">
        <f>ROUND('Berechnungen Grundflaeche'!J54, 2)</f>
        <v>8.01</v>
      </c>
      <c r="K57" s="22">
        <f>ROUND('Berechnungen Grundflaeche'!K54, 2)</f>
        <v>3.21</v>
      </c>
      <c r="L57" s="22">
        <f>ROUND('Berechnungen Grundflaeche'!L54, 2)</f>
        <v>0.05</v>
      </c>
      <c r="M57" s="22">
        <f>ROUND('Berechnungen Grundflaeche'!M54, 2)</f>
        <v>2.97</v>
      </c>
      <c r="N57" s="22">
        <f>ROUND('Berechnungen Grundflaeche'!N54, 2)</f>
        <v>0.12</v>
      </c>
      <c r="O57" s="22">
        <f>ROUND('Berechnungen Grundflaeche'!O54, 2)</f>
        <v>2.56</v>
      </c>
      <c r="P57" s="22">
        <f>ROUND('Berechnungen Grundflaeche'!P54, 2)</f>
        <v>0.51</v>
      </c>
      <c r="Q57" s="22">
        <f>ROUND('Berechnungen Grundflaeche'!Q54, 2)</f>
        <v>0.41</v>
      </c>
      <c r="R57" s="22">
        <f>ROUND('Berechnungen Grundflaeche'!R54, 2)</f>
        <v>0.19</v>
      </c>
      <c r="S57" s="22">
        <f>ROUND('Berechnungen Grundflaeche'!S54, 2)</f>
        <v>0.89</v>
      </c>
      <c r="T57" s="23">
        <f>ROUND('Berechnungen Grundflaeche'!T54, 1)</f>
        <v>34.200000000000003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6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37</v>
      </c>
      <c r="J58" s="24">
        <f>ROUND(100 * 'Berechnungen Grundflaeche'!J55,0)</f>
        <v>23</v>
      </c>
      <c r="K58" s="24">
        <f>ROUND(100 * 'Berechnungen Grundflaeche'!K55,0)</f>
        <v>9</v>
      </c>
      <c r="L58" s="24">
        <f>ROUND(100 * 'Berechnungen Grundflaeche'!L55,0)</f>
        <v>0</v>
      </c>
      <c r="M58" s="24">
        <f>ROUND(100 * 'Berechnungen Grundflaeche'!M55,0)</f>
        <v>9</v>
      </c>
      <c r="N58" s="24">
        <f>ROUND(100 * 'Berechnungen Grundflaeche'!N55,0)</f>
        <v>0</v>
      </c>
      <c r="O58" s="24">
        <f>ROUND(100 * 'Berechnungen Grundflaeche'!O55,0)</f>
        <v>7</v>
      </c>
      <c r="P58" s="24">
        <f>ROUND(100 * 'Berechnungen Grundflaeche'!P55,0)</f>
        <v>1</v>
      </c>
      <c r="Q58" s="24">
        <f>ROUND(100 * 'Berechnungen Grundflaeche'!Q55,0)</f>
        <v>1</v>
      </c>
      <c r="R58" s="24">
        <f>ROUND(100 * 'Berechnungen Grundflaeche'!R55,0)</f>
        <v>1</v>
      </c>
      <c r="S58" s="24">
        <f>ROUND(100 * 'Berechnungen Grundflaeche'!S55,0)</f>
        <v>3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3.5</v>
      </c>
      <c r="D59" s="26">
        <f>ROUND('Berechnungen Vorrat'!D53, 1)</f>
        <v>0.1</v>
      </c>
      <c r="E59" s="26">
        <f>ROUND('Berechnungen Vorrat'!E53, 1)</f>
        <v>0</v>
      </c>
      <c r="F59" s="26">
        <f>ROUND('Berechnungen Vorrat'!F53, 1)</f>
        <v>22.5</v>
      </c>
      <c r="G59" s="26">
        <f>ROUND('Berechnungen Vorrat'!G53, 1)</f>
        <v>0</v>
      </c>
      <c r="H59" s="26">
        <f>ROUND('Berechnungen Vorrat'!H53, 1)</f>
        <v>0.1</v>
      </c>
      <c r="I59" s="26">
        <f>ROUND('Berechnungen Vorrat'!I53, 1)</f>
        <v>125.2</v>
      </c>
      <c r="J59" s="26">
        <f>ROUND('Berechnungen Vorrat'!J53, 1)</f>
        <v>79.7</v>
      </c>
      <c r="K59" s="26">
        <f>ROUND('Berechnungen Vorrat'!K53, 1)</f>
        <v>31.3</v>
      </c>
      <c r="L59" s="26">
        <f>ROUND('Berechnungen Vorrat'!L53, 1)</f>
        <v>0.3</v>
      </c>
      <c r="M59" s="26">
        <f>ROUND('Berechnungen Vorrat'!M53, 1)</f>
        <v>30.7</v>
      </c>
      <c r="N59" s="26">
        <f>ROUND('Berechnungen Vorrat'!N53, 1)</f>
        <v>0.9</v>
      </c>
      <c r="O59" s="26">
        <f>ROUND('Berechnungen Vorrat'!O53, 1)</f>
        <v>24.6</v>
      </c>
      <c r="P59" s="26">
        <f>ROUND('Berechnungen Vorrat'!P53, 1)</f>
        <v>5.3</v>
      </c>
      <c r="Q59" s="26">
        <f>ROUND('Berechnungen Vorrat'!Q53, 1)</f>
        <v>3.8</v>
      </c>
      <c r="R59" s="26">
        <f>ROUND('Berechnungen Vorrat'!R53, 1)</f>
        <v>1.3</v>
      </c>
      <c r="S59" s="26">
        <f>ROUND('Berechnungen Vorrat'!S53, 1)</f>
        <v>6.8</v>
      </c>
      <c r="T59" s="27">
        <f>ROUND('Berechnungen Vorrat'!T53, 0)</f>
        <v>336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4.0999999999999996</v>
      </c>
      <c r="D60" s="26">
        <f>ROUND('Berechnungen Vorrat'!D54, 1)</f>
        <v>0.1</v>
      </c>
      <c r="E60" s="26">
        <f>ROUND('Berechnungen Vorrat'!E54, 1)</f>
        <v>0</v>
      </c>
      <c r="F60" s="26">
        <f>ROUND('Berechnungen Vorrat'!F54, 1)</f>
        <v>26.5</v>
      </c>
      <c r="G60" s="26">
        <f>ROUND('Berechnungen Vorrat'!G54, 1)</f>
        <v>0</v>
      </c>
      <c r="H60" s="26">
        <f>ROUND('Berechnungen Vorrat'!H54, 1)</f>
        <v>0.1</v>
      </c>
      <c r="I60" s="26">
        <f>ROUND('Berechnungen Vorrat'!I54, 1)</f>
        <v>147.30000000000001</v>
      </c>
      <c r="J60" s="26">
        <f>ROUND('Berechnungen Vorrat'!J54, 1)</f>
        <v>93.8</v>
      </c>
      <c r="K60" s="26">
        <f>ROUND('Berechnungen Vorrat'!K54, 1)</f>
        <v>36.799999999999997</v>
      </c>
      <c r="L60" s="26">
        <f>ROUND('Berechnungen Vorrat'!L54, 1)</f>
        <v>0.4</v>
      </c>
      <c r="M60" s="26">
        <f>ROUND('Berechnungen Vorrat'!M54, 1)</f>
        <v>36.1</v>
      </c>
      <c r="N60" s="26">
        <f>ROUND('Berechnungen Vorrat'!N54, 1)</f>
        <v>1.1000000000000001</v>
      </c>
      <c r="O60" s="26">
        <f>ROUND('Berechnungen Vorrat'!O54, 1)</f>
        <v>28.9</v>
      </c>
      <c r="P60" s="26">
        <f>ROUND('Berechnungen Vorrat'!P54, 1)</f>
        <v>6.2</v>
      </c>
      <c r="Q60" s="26">
        <f>ROUND('Berechnungen Vorrat'!Q54, 1)</f>
        <v>4.5</v>
      </c>
      <c r="R60" s="26">
        <f>ROUND('Berechnungen Vorrat'!R54, 1)</f>
        <v>1.5</v>
      </c>
      <c r="S60" s="26">
        <f>ROUND('Berechnungen Vorrat'!S54, 1)</f>
        <v>8</v>
      </c>
      <c r="T60" s="27">
        <f>ROUND('Berechnungen Vorrat'!T54, 0)</f>
        <v>395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7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37</v>
      </c>
      <c r="J61" s="24">
        <f>ROUND(100 * 'Berechnungen Vorrat'!J55, 0)</f>
        <v>24</v>
      </c>
      <c r="K61" s="24">
        <f>ROUND(100 * 'Berechnungen Vorrat'!K55, 0)</f>
        <v>9</v>
      </c>
      <c r="L61" s="24">
        <f>ROUND(100 * 'Berechnungen Vorrat'!L55, 0)</f>
        <v>0</v>
      </c>
      <c r="M61" s="24">
        <f>ROUND(100 * 'Berechnungen Vorrat'!M55, 0)</f>
        <v>9</v>
      </c>
      <c r="N61" s="24">
        <f>ROUND(100 * 'Berechnungen Vorrat'!N55, 0)</f>
        <v>0</v>
      </c>
      <c r="O61" s="24">
        <f>ROUND(100 * 'Berechnungen Vorrat'!O55, 0)</f>
        <v>7</v>
      </c>
      <c r="P61" s="24">
        <f>ROUND(100 * 'Berechnungen Vorrat'!P55, 0)</f>
        <v>2</v>
      </c>
      <c r="Q61" s="24">
        <f>ROUND(100 * 'Berechnungen Vorrat'!Q55, 0)</f>
        <v>1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1.1764705882352942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1.1764705882352942</v>
      </c>
      <c r="I9" s="7">
        <f>Kluppierungsprotokoll!I9/$B$6</f>
        <v>22.352941176470591</v>
      </c>
      <c r="J9" s="7">
        <f>Kluppierungsprotokoll!J9/$B$6</f>
        <v>10.588235294117647</v>
      </c>
      <c r="K9" s="7">
        <f>Kluppierungsprotokoll!K9/$B$6</f>
        <v>12.941176470588236</v>
      </c>
      <c r="L9" s="7">
        <f>Kluppierungsprotokoll!L9/$B$6</f>
        <v>1.1764705882352942</v>
      </c>
      <c r="M9" s="7">
        <f>Kluppierungsprotokoll!M9/$B$6</f>
        <v>5.882352941176471</v>
      </c>
      <c r="N9" s="7">
        <f>Kluppierungsprotokoll!N9/$B$6</f>
        <v>2.3529411764705883</v>
      </c>
      <c r="O9" s="7">
        <f>Kluppierungsprotokoll!O9/$B$6</f>
        <v>5.882352941176471</v>
      </c>
      <c r="P9" s="7">
        <f>Kluppierungsprotokoll!P9/$B$6</f>
        <v>0</v>
      </c>
      <c r="Q9" s="7">
        <f>Kluppierungsprotokoll!Q9/$B$6</f>
        <v>2.3529411764705883</v>
      </c>
      <c r="R9" s="7">
        <f>Kluppierungsprotokoll!R9/$B$6</f>
        <v>4.7058823529411766</v>
      </c>
      <c r="S9" s="7">
        <f>Kluppierungsprotokoll!S9/$B$6</f>
        <v>15.294117647058824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1.1764705882352942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20</v>
      </c>
      <c r="J10" s="8">
        <f>Kluppierungsprotokoll!J10/$B$6</f>
        <v>8.2352941176470598</v>
      </c>
      <c r="K10" s="8">
        <f>Kluppierungsprotokoll!K10/$B$6</f>
        <v>3.5294117647058822</v>
      </c>
      <c r="L10" s="8">
        <f>Kluppierungsprotokoll!L10/$B$6</f>
        <v>1.1764705882352942</v>
      </c>
      <c r="M10" s="8">
        <f>Kluppierungsprotokoll!M10/$B$6</f>
        <v>4.7058823529411766</v>
      </c>
      <c r="N10" s="8">
        <f>Kluppierungsprotokoll!N10/$B$6</f>
        <v>0</v>
      </c>
      <c r="O10" s="8">
        <f>Kluppierungsprotokoll!O10/$B$6</f>
        <v>2.3529411764705883</v>
      </c>
      <c r="P10" s="8">
        <f>Kluppierungsprotokoll!P10/$B$6</f>
        <v>0</v>
      </c>
      <c r="Q10" s="8">
        <f>Kluppierungsprotokoll!Q10/$B$6</f>
        <v>1.1764705882352942</v>
      </c>
      <c r="R10" s="8">
        <f>Kluppierungsprotokoll!R10/$B$6</f>
        <v>2.3529411764705883</v>
      </c>
      <c r="S10" s="8">
        <f>Kluppierungsprotokoll!S10/$B$6</f>
        <v>4.7058823529411766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3.5294117647058822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14.117647058823529</v>
      </c>
      <c r="J11" s="8">
        <f>Kluppierungsprotokoll!J11/$B$6</f>
        <v>7.0588235294117645</v>
      </c>
      <c r="K11" s="8">
        <f>Kluppierungsprotokoll!K11/$B$6</f>
        <v>3.5294117647058822</v>
      </c>
      <c r="L11" s="8">
        <f>Kluppierungsprotokoll!L11/$B$6</f>
        <v>0</v>
      </c>
      <c r="M11" s="8">
        <f>Kluppierungsprotokoll!M11/$B$6</f>
        <v>2.3529411764705883</v>
      </c>
      <c r="N11" s="8">
        <f>Kluppierungsprotokoll!N11/$B$6</f>
        <v>0</v>
      </c>
      <c r="O11" s="8">
        <f>Kluppierungsprotokoll!O11/$B$6</f>
        <v>4.7058823529411766</v>
      </c>
      <c r="P11" s="8">
        <f>Kluppierungsprotokoll!P11/$B$6</f>
        <v>0</v>
      </c>
      <c r="Q11" s="8">
        <f>Kluppierungsprotokoll!Q11/$B$6</f>
        <v>1.1764705882352942</v>
      </c>
      <c r="R11" s="8">
        <f>Kluppierungsprotokoll!R11/$B$6</f>
        <v>0</v>
      </c>
      <c r="S11" s="8">
        <f>Kluppierungsprotokoll!S11/$B$6</f>
        <v>5.882352941176471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16.47058823529412</v>
      </c>
      <c r="J12" s="8">
        <f>Kluppierungsprotokoll!J12/$B$6</f>
        <v>12.941176470588236</v>
      </c>
      <c r="K12" s="8">
        <f>Kluppierungsprotokoll!K12/$B$6</f>
        <v>4.7058823529411766</v>
      </c>
      <c r="L12" s="8">
        <f>Kluppierungsprotokoll!L12/$B$6</f>
        <v>0</v>
      </c>
      <c r="M12" s="8">
        <f>Kluppierungsprotokoll!M12/$B$6</f>
        <v>1.1764705882352942</v>
      </c>
      <c r="N12" s="8">
        <f>Kluppierungsprotokoll!N12/$B$6</f>
        <v>0</v>
      </c>
      <c r="O12" s="8">
        <f>Kluppierungsprotokoll!O12/$B$6</f>
        <v>3.5294117647058822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1.1764705882352942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1.1764705882352942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1.1764705882352942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8.2352941176470598</v>
      </c>
      <c r="J13" s="8">
        <f>Kluppierungsprotokoll!J13/$B$6</f>
        <v>11.764705882352942</v>
      </c>
      <c r="K13" s="8">
        <f>Kluppierungsprotokoll!K13/$B$6</f>
        <v>1.1764705882352942</v>
      </c>
      <c r="L13" s="8">
        <f>Kluppierungsprotokoll!L13/$B$6</f>
        <v>0</v>
      </c>
      <c r="M13" s="8">
        <f>Kluppierungsprotokoll!M13/$B$6</f>
        <v>1.1764705882352942</v>
      </c>
      <c r="N13" s="8">
        <f>Kluppierungsprotokoll!N13/$B$6</f>
        <v>1.1764705882352942</v>
      </c>
      <c r="O13" s="8">
        <f>Kluppierungsprotokoll!O13/$B$6</f>
        <v>3.5294117647058822</v>
      </c>
      <c r="P13" s="8">
        <f>Kluppierungsprotokoll!P13/$B$6</f>
        <v>1.1764705882352942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1.1764705882352942</v>
      </c>
    </row>
    <row r="14" spans="1:19" x14ac:dyDescent="0.25">
      <c r="A14" s="8">
        <f>Kluppierungsprotokoll!A14</f>
        <v>34</v>
      </c>
      <c r="B14" s="8">
        <f>Kluppierungsprotokoll!B14</f>
        <v>1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12.941176470588236</v>
      </c>
      <c r="J14" s="8">
        <f>Kluppierungsprotokoll!J14/$B$6</f>
        <v>4.7058823529411766</v>
      </c>
      <c r="K14" s="8">
        <f>Kluppierungsprotokoll!K14/$B$6</f>
        <v>4.7058823529411766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4.7058823529411766</v>
      </c>
      <c r="P14" s="8">
        <f>Kluppierungsprotokoll!P14/$B$6</f>
        <v>0</v>
      </c>
      <c r="Q14" s="8">
        <f>Kluppierungsprotokoll!Q14/$B$6</f>
        <v>1.1764705882352942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1.3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1.1764705882352942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7.0588235294117645</v>
      </c>
      <c r="J15" s="8">
        <f>Kluppierungsprotokoll!J15/$B$6</f>
        <v>5.882352941176471</v>
      </c>
      <c r="K15" s="8">
        <f>Kluppierungsprotokoll!K15/$B$6</f>
        <v>2.3529411764705883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1.7</v>
      </c>
      <c r="C16" s="8">
        <f>Kluppierungsprotokoll!C16/$B$6</f>
        <v>1.1764705882352942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3.5294117647058822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8.2352941176470598</v>
      </c>
      <c r="J16" s="8">
        <f>Kluppierungsprotokoll!J16/$B$6</f>
        <v>1.1764705882352942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1.1764705882352942</v>
      </c>
      <c r="N16" s="8">
        <f>Kluppierungsprotokoll!N16/$B$6</f>
        <v>0</v>
      </c>
      <c r="O16" s="8">
        <f>Kluppierungsprotokoll!O16/$B$6</f>
        <v>2.3529411764705883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2.1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1.1764705882352942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7.0588235294117645</v>
      </c>
      <c r="J17" s="8">
        <f>Kluppierungsprotokoll!J17/$B$6</f>
        <v>1.1764705882352942</v>
      </c>
      <c r="K17" s="8">
        <f>Kluppierungsprotokoll!K17/$B$6</f>
        <v>2.3529411764705883</v>
      </c>
      <c r="L17" s="8">
        <f>Kluppierungsprotokoll!L17/$B$6</f>
        <v>0</v>
      </c>
      <c r="M17" s="8">
        <f>Kluppierungsprotokoll!M17/$B$6</f>
        <v>1.1764705882352942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1.1764705882352942</v>
      </c>
      <c r="Q17" s="8">
        <f>Kluppierungsprotokoll!Q17/$B$6</f>
        <v>1.1764705882352942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2.5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1.1764705882352942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5.882352941176471</v>
      </c>
      <c r="J18" s="8">
        <f>Kluppierungsprotokoll!J18/$B$6</f>
        <v>9.4117647058823533</v>
      </c>
      <c r="K18" s="8">
        <f>Kluppierungsprotokoll!K18/$B$6</f>
        <v>2.3529411764705883</v>
      </c>
      <c r="L18" s="8">
        <f>Kluppierungsprotokoll!L18/$B$6</f>
        <v>0</v>
      </c>
      <c r="M18" s="8">
        <f>Kluppierungsprotokoll!M18/$B$6</f>
        <v>2.3529411764705883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1.1764705882352942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1.1764705882352942</v>
      </c>
    </row>
    <row r="19" spans="1:19" x14ac:dyDescent="0.25">
      <c r="A19" s="8">
        <f>Kluppierungsprotokoll!A19</f>
        <v>54</v>
      </c>
      <c r="B19" s="8">
        <f>Kluppierungsprotokoll!B19</f>
        <v>2.9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1.1764705882352942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3.5294117647058822</v>
      </c>
      <c r="J19" s="8">
        <f>Kluppierungsprotokoll!J19/$B$6</f>
        <v>2.3529411764705883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2.3529411764705883</v>
      </c>
      <c r="N19" s="8">
        <f>Kluppierungsprotokoll!N19/$B$6</f>
        <v>0</v>
      </c>
      <c r="O19" s="8">
        <f>Kluppierungsprotokoll!O19/$B$6</f>
        <v>2.3529411764705883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3.4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1.1764705882352942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3.5294117647058822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1.1764705882352942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3.9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4.7058823529411766</v>
      </c>
      <c r="J21" s="8">
        <f>Kluppierungsprotokoll!J21/$B$6</f>
        <v>2.3529411764705883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1.1764705882352942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2.3529411764705883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1.1764705882352942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1.1764705882352942</v>
      </c>
      <c r="J23" s="8">
        <f>Kluppierungsprotokoll!J23/$B$6</f>
        <v>0</v>
      </c>
      <c r="K23" s="8">
        <f>Kluppierungsprotokoll!K23/$B$6</f>
        <v>2.3529411764705883</v>
      </c>
      <c r="L23" s="8">
        <f>Kluppierungsprotokoll!L23/$B$6</f>
        <v>0</v>
      </c>
      <c r="M23" s="8">
        <f>Kluppierungsprotokoll!M23/$B$6</f>
        <v>1.1764705882352942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5.7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1.1764705882352942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7.2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1.1764705882352942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1.1764705882352942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8.8000000000000007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9.6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10.4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102</v>
      </c>
      <c r="B31" s="8">
        <f>Kluppierungsprotokoll!B31</f>
        <v>11.3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106</v>
      </c>
      <c r="B32" s="8">
        <f>Kluppierungsprotokoll!B32</f>
        <v>12.2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110</v>
      </c>
      <c r="B33" s="8">
        <f>Kluppierungsprotokoll!B33</f>
        <v>13.2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1.5393804002589988E-2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1.5393804002589988E-2</v>
      </c>
      <c r="I9" s="7">
        <f>Kluppierungsprotokoll!I9*($A9/200)^2*PI()</f>
        <v>0.29248227604920979</v>
      </c>
      <c r="J9" s="7">
        <f>Kluppierungsprotokoll!J9*($A9/200)^2*PI()</f>
        <v>0.1385442360233099</v>
      </c>
      <c r="K9" s="7">
        <f>Kluppierungsprotokoll!K9*($A9/200)^2*PI()</f>
        <v>0.16933184402848989</v>
      </c>
      <c r="L9" s="7">
        <f>Kluppierungsprotokoll!L9*($A9/200)^2*PI()</f>
        <v>1.5393804002589988E-2</v>
      </c>
      <c r="M9" s="7">
        <f>Kluppierungsprotokoll!M9*($A9/200)^2*PI()</f>
        <v>7.6969020012949946E-2</v>
      </c>
      <c r="N9" s="7">
        <f>Kluppierungsprotokoll!N9*($A9/200)^2*PI()</f>
        <v>3.0787608005179976E-2</v>
      </c>
      <c r="O9" s="7">
        <f>Kluppierungsprotokoll!O9*($A9/200)^2*PI()</f>
        <v>7.6969020012949946E-2</v>
      </c>
      <c r="P9" s="7">
        <f>Kluppierungsprotokoll!P9*($A9/200)^2*PI()</f>
        <v>0</v>
      </c>
      <c r="Q9" s="7">
        <f>Kluppierungsprotokoll!Q9*($A9/200)^2*PI()</f>
        <v>3.0787608005179976E-2</v>
      </c>
      <c r="R9" s="7">
        <f>Kluppierungsprotokoll!R9*($A9/200)^2*PI()</f>
        <v>6.1575216010359951E-2</v>
      </c>
      <c r="S9" s="7">
        <f>Kluppierungsprotokoll!S9*($A9/200)^2*PI()</f>
        <v>0.20011945203366985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2.5446900494077322E-2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0.43259730839931448</v>
      </c>
      <c r="J10" s="8">
        <f>Kluppierungsprotokoll!J10*($A10/200)^2*PI()</f>
        <v>0.17812830345854128</v>
      </c>
      <c r="K10" s="8">
        <f>Kluppierungsprotokoll!K10*($A10/200)^2*PI()</f>
        <v>7.6340701482231973E-2</v>
      </c>
      <c r="L10" s="8">
        <f>Kluppierungsprotokoll!L10*($A10/200)^2*PI()</f>
        <v>2.5446900494077322E-2</v>
      </c>
      <c r="M10" s="8">
        <f>Kluppierungsprotokoll!M10*($A10/200)^2*PI()</f>
        <v>0.10178760197630929</v>
      </c>
      <c r="N10" s="8">
        <f>Kluppierungsprotokoll!N10*($A10/200)^2*PI()</f>
        <v>0</v>
      </c>
      <c r="O10" s="8">
        <f>Kluppierungsprotokoll!O10*($A10/200)^2*PI()</f>
        <v>5.0893800988154644E-2</v>
      </c>
      <c r="P10" s="8">
        <f>Kluppierungsprotokoll!P10*($A10/200)^2*PI()</f>
        <v>0</v>
      </c>
      <c r="Q10" s="8">
        <f>Kluppierungsprotokoll!Q10*($A10/200)^2*PI()</f>
        <v>2.5446900494077322E-2</v>
      </c>
      <c r="R10" s="8">
        <f>Kluppierungsprotokoll!R10*($A10/200)^2*PI()</f>
        <v>5.0893800988154644E-2</v>
      </c>
      <c r="S10" s="8">
        <f>Kluppierungsprotokoll!S10*($A10/200)^2*PI()</f>
        <v>0.10178760197630929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0.11403981332530949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0.45615925330123797</v>
      </c>
      <c r="J11" s="8">
        <f>Kluppierungsprotokoll!J11*($A11/200)^2*PI()</f>
        <v>0.22807962665061898</v>
      </c>
      <c r="K11" s="8">
        <f>Kluppierungsprotokoll!K11*($A11/200)^2*PI()</f>
        <v>0.11403981332530949</v>
      </c>
      <c r="L11" s="8">
        <f>Kluppierungsprotokoll!L11*($A11/200)^2*PI()</f>
        <v>0</v>
      </c>
      <c r="M11" s="8">
        <f>Kluppierungsprotokoll!M11*($A11/200)^2*PI()</f>
        <v>7.6026542216872994E-2</v>
      </c>
      <c r="N11" s="8">
        <f>Kluppierungsprotokoll!N11*($A11/200)^2*PI()</f>
        <v>0</v>
      </c>
      <c r="O11" s="8">
        <f>Kluppierungsprotokoll!O11*($A11/200)^2*PI()</f>
        <v>0.15205308443374599</v>
      </c>
      <c r="P11" s="8">
        <f>Kluppierungsprotokoll!P11*($A11/200)^2*PI()</f>
        <v>0</v>
      </c>
      <c r="Q11" s="8">
        <f>Kluppierungsprotokoll!Q11*($A11/200)^2*PI()</f>
        <v>3.8013271108436497E-2</v>
      </c>
      <c r="R11" s="8">
        <f>Kluppierungsprotokoll!R11*($A11/200)^2*PI()</f>
        <v>0</v>
      </c>
      <c r="S11" s="8">
        <f>Kluppierungsprotokoll!S11*($A11/200)^2*PI()</f>
        <v>0.19006635554218249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0.7433008218393452</v>
      </c>
      <c r="J12" s="8">
        <f>Kluppierungsprotokoll!J12*($A12/200)^2*PI()</f>
        <v>0.58402207430234254</v>
      </c>
      <c r="K12" s="8">
        <f>Kluppierungsprotokoll!K12*($A12/200)^2*PI()</f>
        <v>0.21237166338267005</v>
      </c>
      <c r="L12" s="8">
        <f>Kluppierungsprotokoll!L12*($A12/200)^2*PI()</f>
        <v>0</v>
      </c>
      <c r="M12" s="8">
        <f>Kluppierungsprotokoll!M12*($A12/200)^2*PI()</f>
        <v>5.3092915845667513E-2</v>
      </c>
      <c r="N12" s="8">
        <f>Kluppierungsprotokoll!N12*($A12/200)^2*PI()</f>
        <v>0</v>
      </c>
      <c r="O12" s="8">
        <f>Kluppierungsprotokoll!O12*($A12/200)^2*PI()</f>
        <v>0.15927874753700255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5.3092915845667513E-2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7.0685834705770348E-2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7.0685834705770348E-2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0.49480084294039239</v>
      </c>
      <c r="J13" s="8">
        <f>Kluppierungsprotokoll!J13*($A13/200)^2*PI()</f>
        <v>0.70685834705770334</v>
      </c>
      <c r="K13" s="8">
        <f>Kluppierungsprotokoll!K13*($A13/200)^2*PI()</f>
        <v>7.0685834705770348E-2</v>
      </c>
      <c r="L13" s="8">
        <f>Kluppierungsprotokoll!L13*($A13/200)^2*PI()</f>
        <v>0</v>
      </c>
      <c r="M13" s="8">
        <f>Kluppierungsprotokoll!M13*($A13/200)^2*PI()</f>
        <v>7.0685834705770348E-2</v>
      </c>
      <c r="N13" s="8">
        <f>Kluppierungsprotokoll!N13*($A13/200)^2*PI()</f>
        <v>7.0685834705770348E-2</v>
      </c>
      <c r="O13" s="8">
        <f>Kluppierungsprotokoll!O13*($A13/200)^2*PI()</f>
        <v>0.21205750411731106</v>
      </c>
      <c r="P13" s="8">
        <f>Kluppierungsprotokoll!P13*($A13/200)^2*PI()</f>
        <v>7.0685834705770348E-2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7.0685834705770348E-2</v>
      </c>
    </row>
    <row r="14" spans="1:19" x14ac:dyDescent="0.25">
      <c r="A14" s="8">
        <f>Kluppierungsprotokoll!A14</f>
        <v>34</v>
      </c>
      <c r="B14" s="8">
        <f>Kluppierungsprotokoll!B14</f>
        <v>1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0.99871230457619542</v>
      </c>
      <c r="J14" s="8">
        <f>Kluppierungsprotokoll!J14*($A14/200)^2*PI()</f>
        <v>0.36316811075498018</v>
      </c>
      <c r="K14" s="8">
        <f>Kluppierungsprotokoll!K14*($A14/200)^2*PI()</f>
        <v>0.36316811075498018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0.36316811075498018</v>
      </c>
      <c r="P14" s="8">
        <f>Kluppierungsprotokoll!P14*($A14/200)^2*PI()</f>
        <v>0</v>
      </c>
      <c r="Q14" s="8">
        <f>Kluppierungsprotokoll!Q14*($A14/200)^2*PI()</f>
        <v>9.0792027688745044E-2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1.3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0.11341149479459153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0.68046896876754925</v>
      </c>
      <c r="J15" s="8">
        <f>Kluppierungsprotokoll!J15*($A15/200)^2*PI()</f>
        <v>0.56705747397295769</v>
      </c>
      <c r="K15" s="8">
        <f>Kluppierungsprotokoll!K15*($A15/200)^2*PI()</f>
        <v>0.22682298958918307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1.7</v>
      </c>
      <c r="C16" s="8">
        <f>Kluppierungsprotokoll!C16*($A16/200)^2*PI()</f>
        <v>0.13854423602330987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0.41563270806992952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0.96980965216316906</v>
      </c>
      <c r="J16" s="8">
        <f>Kluppierungsprotokoll!J16*($A16/200)^2*PI()</f>
        <v>0.13854423602330987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0.13854423602330987</v>
      </c>
      <c r="N16" s="8">
        <f>Kluppierungsprotokoll!N16*($A16/200)^2*PI()</f>
        <v>0</v>
      </c>
      <c r="O16" s="8">
        <f>Kluppierungsprotokoll!O16*($A16/200)^2*PI()</f>
        <v>0.27708847204661974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2.1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0.16619025137490007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0.9971415082494004</v>
      </c>
      <c r="J17" s="8">
        <f>Kluppierungsprotokoll!J17*($A17/200)^2*PI()</f>
        <v>0.16619025137490007</v>
      </c>
      <c r="K17" s="8">
        <f>Kluppierungsprotokoll!K17*($A17/200)^2*PI()</f>
        <v>0.33238050274980013</v>
      </c>
      <c r="L17" s="8">
        <f>Kluppierungsprotokoll!L17*($A17/200)^2*PI()</f>
        <v>0</v>
      </c>
      <c r="M17" s="8">
        <f>Kluppierungsprotokoll!M17*($A17/200)^2*PI()</f>
        <v>0.16619025137490007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0.16619025137490007</v>
      </c>
      <c r="Q17" s="8">
        <f>Kluppierungsprotokoll!Q17*($A17/200)^2*PI()</f>
        <v>0.16619025137490007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2.5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0.19634954084936207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0.98174770424681035</v>
      </c>
      <c r="J18" s="8">
        <f>Kluppierungsprotokoll!J18*($A18/200)^2*PI()</f>
        <v>1.5707963267948966</v>
      </c>
      <c r="K18" s="8">
        <f>Kluppierungsprotokoll!K18*($A18/200)^2*PI()</f>
        <v>0.39269908169872414</v>
      </c>
      <c r="L18" s="8">
        <f>Kluppierungsprotokoll!L18*($A18/200)^2*PI()</f>
        <v>0</v>
      </c>
      <c r="M18" s="8">
        <f>Kluppierungsprotokoll!M18*($A18/200)^2*PI()</f>
        <v>0.39269908169872414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0.19634954084936207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0.19634954084936207</v>
      </c>
    </row>
    <row r="19" spans="1:19" x14ac:dyDescent="0.25">
      <c r="A19" s="8">
        <f>Kluppierungsprotokoll!A19</f>
        <v>54</v>
      </c>
      <c r="B19" s="8">
        <f>Kluppierungsprotokoll!B19</f>
        <v>2.9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0.22902210444669593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0.68706631334008772</v>
      </c>
      <c r="J19" s="8">
        <f>Kluppierungsprotokoll!J19*($A19/200)^2*PI()</f>
        <v>0.45804420889339187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0.45804420889339187</v>
      </c>
      <c r="N19" s="8">
        <f>Kluppierungsprotokoll!N19*($A19/200)^2*PI()</f>
        <v>0</v>
      </c>
      <c r="O19" s="8">
        <f>Kluppierungsprotokoll!O19*($A19/200)^2*PI()</f>
        <v>0.45804420889339187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3.4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0.26420794216690158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0.79262382650070473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0.26420794216690158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3.9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1.2076282160399165</v>
      </c>
      <c r="J21" s="8">
        <f>Kluppierungsprotokoll!J21*($A21/200)^2*PI()</f>
        <v>0.60381410801995827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0.34211943997592853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0.68423887995185706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0.34211943997592853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0.38484510006474959</v>
      </c>
      <c r="J23" s="8">
        <f>Kluppierungsprotokoll!J23*($A23/200)^2*PI()</f>
        <v>0</v>
      </c>
      <c r="K23" s="8">
        <f>Kluppierungsprotokoll!K23*($A23/200)^2*PI()</f>
        <v>0.76969020012949918</v>
      </c>
      <c r="L23" s="8">
        <f>Kluppierungsprotokoll!L23*($A23/200)^2*PI()</f>
        <v>0</v>
      </c>
      <c r="M23" s="8">
        <f>Kluppierungsprotokoll!M23*($A23/200)^2*PI()</f>
        <v>0.38484510006474959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5.7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0.43008403427644265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7.2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0.52810172506844411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0.58088048164875272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8.8000000000000007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9.6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10.4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102</v>
      </c>
      <c r="B31" s="8">
        <f>Kluppierungsprotokoll!B31</f>
        <v>11.3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106</v>
      </c>
      <c r="B32" s="8">
        <f>Kluppierungsprotokoll!B32</f>
        <v>12.2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110</v>
      </c>
      <c r="B33" s="8">
        <f>Kluppierungsprotokoll!B33</f>
        <v>13.2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0.348716784548467</v>
      </c>
      <c r="D53">
        <f t="shared" ref="D53:S53" si="0">SUM(D9:D51)</f>
        <v>1.5393804002589988E-2</v>
      </c>
      <c r="E53">
        <f t="shared" si="0"/>
        <v>0</v>
      </c>
      <c r="F53">
        <f t="shared" si="0"/>
        <v>1.7976193163840795</v>
      </c>
      <c r="G53">
        <f t="shared" si="0"/>
        <v>0</v>
      </c>
      <c r="H53">
        <f t="shared" si="0"/>
        <v>1.5393804002589988E-2</v>
      </c>
      <c r="I53">
        <f t="shared" si="0"/>
        <v>10.803622976429942</v>
      </c>
      <c r="J53">
        <f t="shared" si="0"/>
        <v>6.8122295100441059</v>
      </c>
      <c r="K53">
        <f t="shared" si="0"/>
        <v>2.7275307418466586</v>
      </c>
      <c r="L53">
        <f t="shared" si="0"/>
        <v>4.084070449666731E-2</v>
      </c>
      <c r="M53">
        <f t="shared" si="0"/>
        <v>2.5252121749554757</v>
      </c>
      <c r="N53">
        <f t="shared" si="0"/>
        <v>0.10147344271095032</v>
      </c>
      <c r="O53">
        <f t="shared" si="0"/>
        <v>2.1796369830605986</v>
      </c>
      <c r="P53">
        <f t="shared" si="0"/>
        <v>0.43322562693003247</v>
      </c>
      <c r="Q53">
        <f t="shared" si="0"/>
        <v>0.35123005867133889</v>
      </c>
      <c r="R53">
        <f t="shared" si="0"/>
        <v>0.16556193284418211</v>
      </c>
      <c r="S53">
        <f t="shared" si="0"/>
        <v>0.75900878510729408</v>
      </c>
      <c r="T53">
        <f>SUM(C53:S53)</f>
        <v>29.076696646034971</v>
      </c>
    </row>
    <row r="54" spans="1:20" x14ac:dyDescent="0.25">
      <c r="A54" t="s">
        <v>24</v>
      </c>
      <c r="B54" t="s">
        <v>26</v>
      </c>
      <c r="C54">
        <f>C53/$B$6</f>
        <v>0.41025504064525531</v>
      </c>
      <c r="D54">
        <f t="shared" ref="D54:S54" si="1">D53/$B$6</f>
        <v>1.8110357650105869E-2</v>
      </c>
      <c r="E54">
        <f t="shared" si="1"/>
        <v>0</v>
      </c>
      <c r="F54">
        <f t="shared" si="1"/>
        <v>2.1148462545695055</v>
      </c>
      <c r="G54">
        <f t="shared" si="1"/>
        <v>0</v>
      </c>
      <c r="H54">
        <f t="shared" si="1"/>
        <v>1.8110357650105869E-2</v>
      </c>
      <c r="I54">
        <f t="shared" si="1"/>
        <v>12.710144678152874</v>
      </c>
      <c r="J54">
        <f t="shared" si="1"/>
        <v>8.0143876588754193</v>
      </c>
      <c r="K54">
        <f t="shared" si="1"/>
        <v>3.2088596962901867</v>
      </c>
      <c r="L54">
        <f t="shared" si="1"/>
        <v>4.8047887643138013E-2</v>
      </c>
      <c r="M54">
        <f t="shared" si="1"/>
        <v>2.9708378528887951</v>
      </c>
      <c r="N54">
        <f t="shared" si="1"/>
        <v>0.11938052083641215</v>
      </c>
      <c r="O54">
        <f t="shared" si="1"/>
        <v>2.5642788036007045</v>
      </c>
      <c r="P54">
        <f t="shared" si="1"/>
        <v>0.50967720815297934</v>
      </c>
      <c r="Q54">
        <f t="shared" si="1"/>
        <v>0.41321183373098691</v>
      </c>
      <c r="R54">
        <f t="shared" si="1"/>
        <v>0.19477874452256719</v>
      </c>
      <c r="S54">
        <f t="shared" si="1"/>
        <v>0.89295151189093425</v>
      </c>
      <c r="T54">
        <f>SUM(C54:S54)</f>
        <v>34.207878407099962</v>
      </c>
    </row>
    <row r="55" spans="1:20" x14ac:dyDescent="0.25">
      <c r="A55" t="s">
        <v>24</v>
      </c>
      <c r="B55" t="s">
        <v>31</v>
      </c>
      <c r="C55">
        <f>C54/$T54</f>
        <v>1.1992998681850596E-2</v>
      </c>
      <c r="D55">
        <f t="shared" ref="D55:S55" si="2">D54/$T54</f>
        <v>5.2942066253214358E-4</v>
      </c>
      <c r="E55">
        <f t="shared" si="2"/>
        <v>0</v>
      </c>
      <c r="F55">
        <f t="shared" si="2"/>
        <v>6.1823367979773981E-2</v>
      </c>
      <c r="G55">
        <f t="shared" si="2"/>
        <v>0</v>
      </c>
      <c r="H55">
        <f t="shared" si="2"/>
        <v>5.2942066253214358E-4</v>
      </c>
      <c r="I55">
        <f t="shared" si="2"/>
        <v>0.37155606456771201</v>
      </c>
      <c r="J55">
        <f t="shared" si="2"/>
        <v>0.23428484992544893</v>
      </c>
      <c r="K55">
        <f t="shared" si="2"/>
        <v>9.380469779804225E-2</v>
      </c>
      <c r="L55">
        <f t="shared" si="2"/>
        <v>1.4045854312077276E-3</v>
      </c>
      <c r="M55">
        <f t="shared" si="2"/>
        <v>8.68465976619055E-2</v>
      </c>
      <c r="N55">
        <f t="shared" si="2"/>
        <v>3.4898545713853541E-3</v>
      </c>
      <c r="O55">
        <f t="shared" si="2"/>
        <v>7.4961644013224735E-2</v>
      </c>
      <c r="P55">
        <f t="shared" si="2"/>
        <v>1.4899410074118893E-2</v>
      </c>
      <c r="Q55">
        <f t="shared" si="2"/>
        <v>1.2079434708386457E-2</v>
      </c>
      <c r="R55">
        <f t="shared" si="2"/>
        <v>5.6939732480497879E-3</v>
      </c>
      <c r="S55">
        <f t="shared" si="2"/>
        <v>2.6103680013829771E-2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0.1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0.1</v>
      </c>
      <c r="I9" s="7">
        <f>Kluppierungsprotokoll!I9*$B9</f>
        <v>1.9000000000000001</v>
      </c>
      <c r="J9" s="7">
        <f>Kluppierungsprotokoll!J9*$B9</f>
        <v>0.9</v>
      </c>
      <c r="K9" s="7">
        <f>Kluppierungsprotokoll!K9*$B9</f>
        <v>1.1000000000000001</v>
      </c>
      <c r="L9" s="7">
        <f>Kluppierungsprotokoll!L9*$B9</f>
        <v>0.1</v>
      </c>
      <c r="M9" s="7">
        <f>Kluppierungsprotokoll!M9*$B9</f>
        <v>0.5</v>
      </c>
      <c r="N9" s="7">
        <f>Kluppierungsprotokoll!N9*$B9</f>
        <v>0.2</v>
      </c>
      <c r="O9" s="7">
        <f>Kluppierungsprotokoll!O9*$B9</f>
        <v>0.5</v>
      </c>
      <c r="P9" s="7">
        <f>Kluppierungsprotokoll!P9*$B9</f>
        <v>0</v>
      </c>
      <c r="Q9" s="7">
        <f>Kluppierungsprotokoll!Q9*$B9</f>
        <v>0.2</v>
      </c>
      <c r="R9" s="7">
        <f>Kluppierungsprotokoll!R9*$B9</f>
        <v>0.4</v>
      </c>
      <c r="S9" s="7">
        <f>Kluppierungsprotokoll!S9*$B9</f>
        <v>1.3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0.2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3.4000000000000004</v>
      </c>
      <c r="J10" s="8">
        <f>Kluppierungsprotokoll!J10*$B10</f>
        <v>1.4000000000000001</v>
      </c>
      <c r="K10" s="8">
        <f>Kluppierungsprotokoll!K10*$B10</f>
        <v>0.60000000000000009</v>
      </c>
      <c r="L10" s="8">
        <f>Kluppierungsprotokoll!L10*$B10</f>
        <v>0.2</v>
      </c>
      <c r="M10" s="8">
        <f>Kluppierungsprotokoll!M10*$B10</f>
        <v>0.8</v>
      </c>
      <c r="N10" s="8">
        <f>Kluppierungsprotokoll!N10*$B10</f>
        <v>0</v>
      </c>
      <c r="O10" s="8">
        <f>Kluppierungsprotokoll!O10*$B10</f>
        <v>0.4</v>
      </c>
      <c r="P10" s="8">
        <f>Kluppierungsprotokoll!P10*$B10</f>
        <v>0</v>
      </c>
      <c r="Q10" s="8">
        <f>Kluppierungsprotokoll!Q10*$B10</f>
        <v>0.2</v>
      </c>
      <c r="R10" s="8">
        <f>Kluppierungsprotokoll!R10*$B10</f>
        <v>0.4</v>
      </c>
      <c r="S10" s="8">
        <f>Kluppierungsprotokoll!S10*$B10</f>
        <v>0.8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0.89999999999999991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3.5999999999999996</v>
      </c>
      <c r="J11" s="8">
        <f>Kluppierungsprotokoll!J11*$B11</f>
        <v>1.7999999999999998</v>
      </c>
      <c r="K11" s="8">
        <f>Kluppierungsprotokoll!K11*$B11</f>
        <v>0.89999999999999991</v>
      </c>
      <c r="L11" s="8">
        <f>Kluppierungsprotokoll!L11*$B11</f>
        <v>0</v>
      </c>
      <c r="M11" s="8">
        <f>Kluppierungsprotokoll!M11*$B11</f>
        <v>0.6</v>
      </c>
      <c r="N11" s="8">
        <f>Kluppierungsprotokoll!N11*$B11</f>
        <v>0</v>
      </c>
      <c r="O11" s="8">
        <f>Kluppierungsprotokoll!O11*$B11</f>
        <v>1.2</v>
      </c>
      <c r="P11" s="8">
        <f>Kluppierungsprotokoll!P11*$B11</f>
        <v>0</v>
      </c>
      <c r="Q11" s="8">
        <f>Kluppierungsprotokoll!Q11*$B11</f>
        <v>0.3</v>
      </c>
      <c r="R11" s="8">
        <f>Kluppierungsprotokoll!R11*$B11</f>
        <v>0</v>
      </c>
      <c r="S11" s="8">
        <f>Kluppierungsprotokoll!S11*$B11</f>
        <v>1.5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7</v>
      </c>
      <c r="J12" s="8">
        <f>Kluppierungsprotokoll!J12*$B12</f>
        <v>5.5</v>
      </c>
      <c r="K12" s="8">
        <f>Kluppierungsprotokoll!K12*$B12</f>
        <v>2</v>
      </c>
      <c r="L12" s="8">
        <f>Kluppierungsprotokoll!L12*$B12</f>
        <v>0</v>
      </c>
      <c r="M12" s="8">
        <f>Kluppierungsprotokoll!M12*$B12</f>
        <v>0.5</v>
      </c>
      <c r="N12" s="8">
        <f>Kluppierungsprotokoll!N12*$B12</f>
        <v>0</v>
      </c>
      <c r="O12" s="8">
        <f>Kluppierungsprotokoll!O12*$B12</f>
        <v>1.5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0.5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0.7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0.7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4.8999999999999995</v>
      </c>
      <c r="J13" s="8">
        <f>Kluppierungsprotokoll!J13*$B13</f>
        <v>7</v>
      </c>
      <c r="K13" s="8">
        <f>Kluppierungsprotokoll!K13*$B13</f>
        <v>0.7</v>
      </c>
      <c r="L13" s="8">
        <f>Kluppierungsprotokoll!L13*$B13</f>
        <v>0</v>
      </c>
      <c r="M13" s="8">
        <f>Kluppierungsprotokoll!M13*$B13</f>
        <v>0.7</v>
      </c>
      <c r="N13" s="8">
        <f>Kluppierungsprotokoll!N13*$B13</f>
        <v>0.7</v>
      </c>
      <c r="O13" s="8">
        <f>Kluppierungsprotokoll!O13*$B13</f>
        <v>2.0999999999999996</v>
      </c>
      <c r="P13" s="8">
        <f>Kluppierungsprotokoll!P13*$B13</f>
        <v>0.7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0.7</v>
      </c>
    </row>
    <row r="14" spans="1:19" x14ac:dyDescent="0.25">
      <c r="A14" s="8">
        <f>Kluppierungsprotokoll!A14</f>
        <v>34</v>
      </c>
      <c r="B14" s="8">
        <f>Kluppierungsprotokoll!B14</f>
        <v>1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11</v>
      </c>
      <c r="J14" s="8">
        <f>Kluppierungsprotokoll!J14*$B14</f>
        <v>4</v>
      </c>
      <c r="K14" s="8">
        <f>Kluppierungsprotokoll!K14*$B14</f>
        <v>4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4</v>
      </c>
      <c r="P14" s="8">
        <f>Kluppierungsprotokoll!P14*$B14</f>
        <v>0</v>
      </c>
      <c r="Q14" s="8">
        <f>Kluppierungsprotokoll!Q14*$B14</f>
        <v>1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1.3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1.3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7.8000000000000007</v>
      </c>
      <c r="J15" s="8">
        <f>Kluppierungsprotokoll!J15*$B15</f>
        <v>6.5</v>
      </c>
      <c r="K15" s="8">
        <f>Kluppierungsprotokoll!K15*$B15</f>
        <v>2.6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1.7</v>
      </c>
      <c r="C16" s="8">
        <f>Kluppierungsprotokoll!C16*$B16</f>
        <v>1.7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5.0999999999999996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11.9</v>
      </c>
      <c r="J16" s="8">
        <f>Kluppierungsprotokoll!J16*$B16</f>
        <v>1.7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1.7</v>
      </c>
      <c r="N16" s="8">
        <f>Kluppierungsprotokoll!N16*$B16</f>
        <v>0</v>
      </c>
      <c r="O16" s="8">
        <f>Kluppierungsprotokoll!O16*$B16</f>
        <v>3.4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2.1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2.1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12.600000000000001</v>
      </c>
      <c r="J17" s="8">
        <f>Kluppierungsprotokoll!J17*$B17</f>
        <v>2.1</v>
      </c>
      <c r="K17" s="8">
        <f>Kluppierungsprotokoll!K17*$B17</f>
        <v>4.2</v>
      </c>
      <c r="L17" s="8">
        <f>Kluppierungsprotokoll!L17*$B17</f>
        <v>0</v>
      </c>
      <c r="M17" s="8">
        <f>Kluppierungsprotokoll!M17*$B17</f>
        <v>2.1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2.1</v>
      </c>
      <c r="Q17" s="8">
        <f>Kluppierungsprotokoll!Q17*$B17</f>
        <v>2.1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2.5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2.5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12.5</v>
      </c>
      <c r="J18" s="8">
        <f>Kluppierungsprotokoll!J18*$B18</f>
        <v>20</v>
      </c>
      <c r="K18" s="8">
        <f>Kluppierungsprotokoll!K18*$B18</f>
        <v>5</v>
      </c>
      <c r="L18" s="8">
        <f>Kluppierungsprotokoll!L18*$B18</f>
        <v>0</v>
      </c>
      <c r="M18" s="8">
        <f>Kluppierungsprotokoll!M18*$B18</f>
        <v>5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2.5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2.5</v>
      </c>
    </row>
    <row r="19" spans="1:19" x14ac:dyDescent="0.25">
      <c r="A19" s="8">
        <f>Kluppierungsprotokoll!A19</f>
        <v>54</v>
      </c>
      <c r="B19" s="8">
        <f>Kluppierungsprotokoll!B19</f>
        <v>2.9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2.9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8.6999999999999993</v>
      </c>
      <c r="J19" s="8">
        <f>Kluppierungsprotokoll!J19*$B19</f>
        <v>5.8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5.8</v>
      </c>
      <c r="N19" s="8">
        <f>Kluppierungsprotokoll!N19*$B19</f>
        <v>0</v>
      </c>
      <c r="O19" s="8">
        <f>Kluppierungsprotokoll!O19*$B19</f>
        <v>5.8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3.4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3.4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10.199999999999999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3.4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3.9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15.6</v>
      </c>
      <c r="J21" s="8">
        <f>Kluppierungsprotokoll!J21*$B21</f>
        <v>7.8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4.5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9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4.5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5.0999999999999996</v>
      </c>
      <c r="J23" s="8">
        <f>Kluppierungsprotokoll!J23*$B23</f>
        <v>0</v>
      </c>
      <c r="K23" s="8">
        <f>Kluppierungsprotokoll!K23*$B23</f>
        <v>10.199999999999999</v>
      </c>
      <c r="L23" s="8">
        <f>Kluppierungsprotokoll!L23*$B23</f>
        <v>0</v>
      </c>
      <c r="M23" s="8">
        <f>Kluppierungsprotokoll!M23*$B23</f>
        <v>5.0999999999999996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5.7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5.7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7.2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7.2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8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8.8000000000000007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9.6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10.4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102</v>
      </c>
      <c r="B31" s="8">
        <f>Kluppierungsprotokoll!B31</f>
        <v>11.3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106</v>
      </c>
      <c r="B32" s="8">
        <f>Kluppierungsprotokoll!B32</f>
        <v>12.2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110</v>
      </c>
      <c r="B33" s="8">
        <f>Kluppierungsprotokoll!B33</f>
        <v>13.2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3.5</v>
      </c>
      <c r="D53">
        <f t="shared" ref="D53:S53" si="0">SUM(D9:D51)</f>
        <v>0.1</v>
      </c>
      <c r="E53">
        <f t="shared" si="0"/>
        <v>0</v>
      </c>
      <c r="F53">
        <f t="shared" si="0"/>
        <v>22.5</v>
      </c>
      <c r="G53">
        <f t="shared" si="0"/>
        <v>0</v>
      </c>
      <c r="H53">
        <f t="shared" si="0"/>
        <v>0.1</v>
      </c>
      <c r="I53">
        <f t="shared" si="0"/>
        <v>125.19999999999999</v>
      </c>
      <c r="J53">
        <f t="shared" si="0"/>
        <v>79.7</v>
      </c>
      <c r="K53">
        <f t="shared" si="0"/>
        <v>31.3</v>
      </c>
      <c r="L53">
        <f t="shared" si="0"/>
        <v>0.30000000000000004</v>
      </c>
      <c r="M53">
        <f t="shared" si="0"/>
        <v>30.699999999999996</v>
      </c>
      <c r="N53">
        <f t="shared" si="0"/>
        <v>0.89999999999999991</v>
      </c>
      <c r="O53">
        <f t="shared" si="0"/>
        <v>24.599999999999998</v>
      </c>
      <c r="P53">
        <f t="shared" si="0"/>
        <v>5.3</v>
      </c>
      <c r="Q53">
        <f t="shared" si="0"/>
        <v>3.8</v>
      </c>
      <c r="R53">
        <f t="shared" si="0"/>
        <v>1.3</v>
      </c>
      <c r="S53">
        <f t="shared" si="0"/>
        <v>6.8</v>
      </c>
      <c r="T53">
        <f>SUM(C53:S53)</f>
        <v>336.1</v>
      </c>
    </row>
    <row r="54" spans="1:20" x14ac:dyDescent="0.25">
      <c r="A54" t="s">
        <v>25</v>
      </c>
      <c r="B54" t="s">
        <v>26</v>
      </c>
      <c r="C54">
        <f>C53/$B$6</f>
        <v>4.1176470588235299</v>
      </c>
      <c r="D54">
        <f t="shared" ref="D54:S54" si="1">D53/$B$6</f>
        <v>0.11764705882352942</v>
      </c>
      <c r="E54">
        <f t="shared" si="1"/>
        <v>0</v>
      </c>
      <c r="F54">
        <f t="shared" si="1"/>
        <v>26.47058823529412</v>
      </c>
      <c r="G54">
        <f t="shared" si="1"/>
        <v>0</v>
      </c>
      <c r="H54">
        <f t="shared" si="1"/>
        <v>0.11764705882352942</v>
      </c>
      <c r="I54">
        <f t="shared" si="1"/>
        <v>147.29411764705881</v>
      </c>
      <c r="J54">
        <f t="shared" si="1"/>
        <v>93.764705882352942</v>
      </c>
      <c r="K54">
        <f t="shared" si="1"/>
        <v>36.82352941176471</v>
      </c>
      <c r="L54">
        <f t="shared" si="1"/>
        <v>0.35294117647058831</v>
      </c>
      <c r="M54">
        <f t="shared" si="1"/>
        <v>36.117647058823522</v>
      </c>
      <c r="N54">
        <f t="shared" si="1"/>
        <v>1.0588235294117647</v>
      </c>
      <c r="O54">
        <f t="shared" si="1"/>
        <v>28.941176470588232</v>
      </c>
      <c r="P54">
        <f t="shared" si="1"/>
        <v>6.2352941176470589</v>
      </c>
      <c r="Q54">
        <f t="shared" si="1"/>
        <v>4.4705882352941178</v>
      </c>
      <c r="R54">
        <f t="shared" si="1"/>
        <v>1.5294117647058825</v>
      </c>
      <c r="S54">
        <f t="shared" si="1"/>
        <v>8</v>
      </c>
      <c r="T54">
        <f>SUM(C54:S54)</f>
        <v>395.41176470588238</v>
      </c>
    </row>
    <row r="55" spans="1:20" x14ac:dyDescent="0.25">
      <c r="A55" t="s">
        <v>25</v>
      </c>
      <c r="B55" t="s">
        <v>31</v>
      </c>
      <c r="C55">
        <f>C54/$T54</f>
        <v>1.0413567390657543E-2</v>
      </c>
      <c r="D55">
        <f t="shared" ref="D55:S55" si="2">D54/$T54</f>
        <v>2.9753049687592978E-4</v>
      </c>
      <c r="E55">
        <f t="shared" si="2"/>
        <v>0</v>
      </c>
      <c r="F55">
        <f t="shared" si="2"/>
        <v>6.6944361797084198E-2</v>
      </c>
      <c r="G55">
        <f t="shared" si="2"/>
        <v>0</v>
      </c>
      <c r="H55">
        <f t="shared" si="2"/>
        <v>2.9753049687592978E-4</v>
      </c>
      <c r="I55">
        <f t="shared" si="2"/>
        <v>0.37250818208866404</v>
      </c>
      <c r="J55">
        <f t="shared" si="2"/>
        <v>0.23713180601011602</v>
      </c>
      <c r="K55">
        <f t="shared" si="2"/>
        <v>9.3127045522166024E-2</v>
      </c>
      <c r="L55">
        <f t="shared" si="2"/>
        <v>8.9259149062778946E-4</v>
      </c>
      <c r="M55">
        <f t="shared" si="2"/>
        <v>9.1341862540910423E-2</v>
      </c>
      <c r="N55">
        <f t="shared" si="2"/>
        <v>2.6777744718833678E-3</v>
      </c>
      <c r="O55">
        <f t="shared" si="2"/>
        <v>7.3192502231478718E-2</v>
      </c>
      <c r="P55">
        <f t="shared" si="2"/>
        <v>1.5769116334424276E-2</v>
      </c>
      <c r="Q55">
        <f t="shared" si="2"/>
        <v>1.1306158881285331E-2</v>
      </c>
      <c r="R55">
        <f t="shared" si="2"/>
        <v>3.8678964593870874E-3</v>
      </c>
      <c r="S55">
        <f t="shared" si="2"/>
        <v>2.0232073787563223E-2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Cecile Reichmuth</cp:lastModifiedBy>
  <dcterms:created xsi:type="dcterms:W3CDTF">2022-03-10T11:48:40Z</dcterms:created>
  <dcterms:modified xsi:type="dcterms:W3CDTF">2024-04-17T12:49:17Z</dcterms:modified>
</cp:coreProperties>
</file>