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1 La Goule Noirmont\2021-2024\"/>
    </mc:Choice>
  </mc:AlternateContent>
  <bookViews>
    <workbookView xWindow="0" yWindow="0" windowWidth="28800" windowHeight="123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49" i="5" l="1"/>
  <c r="P49" i="5"/>
  <c r="R49" i="5"/>
  <c r="K49" i="5"/>
  <c r="L49" i="5"/>
  <c r="E49" i="5"/>
  <c r="Q49" i="5"/>
  <c r="F49" i="5"/>
  <c r="H49" i="5"/>
  <c r="J49" i="5"/>
  <c r="C49" i="5"/>
  <c r="G49" i="5"/>
  <c r="S49" i="5"/>
  <c r="I49" i="5"/>
  <c r="O49" i="5"/>
  <c r="N49" i="5"/>
  <c r="M49" i="5"/>
  <c r="N47" i="6"/>
  <c r="S47" i="6"/>
  <c r="L47" i="6"/>
  <c r="C47" i="6"/>
  <c r="O47" i="6"/>
  <c r="Q47" i="6"/>
  <c r="R47" i="6"/>
  <c r="H47" i="6"/>
  <c r="I47" i="6"/>
  <c r="D47" i="6"/>
  <c r="P47" i="6"/>
  <c r="E47" i="6"/>
  <c r="F47" i="6"/>
  <c r="G47" i="6"/>
  <c r="K47" i="6"/>
  <c r="J47" i="6"/>
  <c r="M47" i="6"/>
  <c r="C42" i="5"/>
  <c r="O42" i="5"/>
  <c r="D42" i="5"/>
  <c r="P42" i="5"/>
  <c r="K42" i="5"/>
  <c r="E42" i="5"/>
  <c r="Q42" i="5"/>
  <c r="H42" i="5"/>
  <c r="F42" i="5"/>
  <c r="R42" i="5"/>
  <c r="S42" i="5"/>
  <c r="N42" i="5"/>
  <c r="G42" i="5"/>
  <c r="M42" i="5"/>
  <c r="J42" i="5"/>
  <c r="I42" i="5"/>
  <c r="L42" i="5"/>
  <c r="D37" i="5"/>
  <c r="P37" i="5"/>
  <c r="E37" i="5"/>
  <c r="Q37" i="5"/>
  <c r="C37" i="5"/>
  <c r="F37" i="5"/>
  <c r="R37" i="5"/>
  <c r="L37" i="5"/>
  <c r="G37" i="5"/>
  <c r="S37" i="5"/>
  <c r="H37" i="5"/>
  <c r="I37" i="5"/>
  <c r="K37" i="5"/>
  <c r="J37" i="5"/>
  <c r="N37" i="5"/>
  <c r="O37" i="5"/>
  <c r="M37" i="5"/>
  <c r="I48" i="5"/>
  <c r="M48" i="5"/>
  <c r="C48" i="5"/>
  <c r="R48" i="5"/>
  <c r="J48" i="5"/>
  <c r="K48" i="5"/>
  <c r="N48" i="5"/>
  <c r="O48" i="5"/>
  <c r="P48" i="5"/>
  <c r="E48" i="5"/>
  <c r="S48" i="5"/>
  <c r="Q48" i="5"/>
  <c r="L48" i="5"/>
  <c r="F48" i="5"/>
  <c r="G48" i="5"/>
  <c r="D48" i="5"/>
  <c r="H48" i="5"/>
  <c r="C30" i="6"/>
  <c r="O30" i="6"/>
  <c r="M30" i="6"/>
  <c r="D30" i="6"/>
  <c r="P30" i="6"/>
  <c r="E30" i="6"/>
  <c r="Q30" i="6"/>
  <c r="L30" i="6"/>
  <c r="F30" i="6"/>
  <c r="R30" i="6"/>
  <c r="G30" i="6"/>
  <c r="S30" i="6"/>
  <c r="H30" i="6"/>
  <c r="I30" i="6"/>
  <c r="J30" i="6"/>
  <c r="K30" i="6"/>
  <c r="N30" i="6"/>
  <c r="I36" i="6"/>
  <c r="Q36" i="6"/>
  <c r="J36" i="6"/>
  <c r="P36" i="6"/>
  <c r="E36" i="6"/>
  <c r="R36" i="6"/>
  <c r="K36" i="6"/>
  <c r="L36" i="6"/>
  <c r="M36" i="6"/>
  <c r="S36" i="6"/>
  <c r="H36" i="6"/>
  <c r="N36" i="6"/>
  <c r="C36" i="6"/>
  <c r="O36" i="6"/>
  <c r="D36" i="6"/>
  <c r="G36" i="6"/>
  <c r="F36" i="6"/>
  <c r="C42" i="6"/>
  <c r="O42" i="6"/>
  <c r="D42" i="6"/>
  <c r="P42" i="6"/>
  <c r="H42" i="6"/>
  <c r="J42" i="6"/>
  <c r="M42" i="6"/>
  <c r="E42" i="6"/>
  <c r="Q42" i="6"/>
  <c r="F42" i="6"/>
  <c r="R42" i="6"/>
  <c r="G42" i="6"/>
  <c r="S42" i="6"/>
  <c r="N42" i="6"/>
  <c r="I42" i="6"/>
  <c r="K42" i="6"/>
  <c r="L42" i="6"/>
  <c r="I48" i="6"/>
  <c r="L48" i="6"/>
  <c r="J48" i="6"/>
  <c r="N48" i="6"/>
  <c r="E48" i="6"/>
  <c r="S48" i="6"/>
  <c r="K48" i="6"/>
  <c r="G48" i="6"/>
  <c r="H48" i="6"/>
  <c r="M48" i="6"/>
  <c r="C48" i="6"/>
  <c r="D48" i="6"/>
  <c r="O48" i="6"/>
  <c r="P48" i="6"/>
  <c r="R48" i="6"/>
  <c r="Q48" i="6"/>
  <c r="F48" i="6"/>
  <c r="I36" i="5"/>
  <c r="J36" i="5"/>
  <c r="E36" i="5"/>
  <c r="K36" i="5"/>
  <c r="L36" i="5"/>
  <c r="D36" i="5"/>
  <c r="M36" i="5"/>
  <c r="N36" i="5"/>
  <c r="C36" i="5"/>
  <c r="O36" i="5"/>
  <c r="P36" i="5"/>
  <c r="G36" i="5"/>
  <c r="Q36" i="5"/>
  <c r="H36" i="5"/>
  <c r="F36" i="5"/>
  <c r="R36" i="5"/>
  <c r="S36" i="5"/>
  <c r="J43" i="5"/>
  <c r="C43" i="5"/>
  <c r="D43" i="5"/>
  <c r="R43" i="5"/>
  <c r="K43" i="5"/>
  <c r="N43" i="5"/>
  <c r="P43" i="5"/>
  <c r="E43" i="5"/>
  <c r="L43" i="5"/>
  <c r="Q43" i="5"/>
  <c r="M43" i="5"/>
  <c r="G43" i="5"/>
  <c r="I43" i="5"/>
  <c r="O43" i="5"/>
  <c r="S43" i="5"/>
  <c r="F43" i="5"/>
  <c r="H43" i="5"/>
  <c r="G34" i="6"/>
  <c r="S34" i="6"/>
  <c r="H34" i="6"/>
  <c r="I34" i="6"/>
  <c r="L34" i="6"/>
  <c r="J34" i="6"/>
  <c r="K34" i="6"/>
  <c r="N34" i="6"/>
  <c r="D34" i="6"/>
  <c r="Q34" i="6"/>
  <c r="R34" i="6"/>
  <c r="M34" i="6"/>
  <c r="E34" i="6"/>
  <c r="P34" i="6"/>
  <c r="F34" i="6"/>
  <c r="C34" i="6"/>
  <c r="O34" i="6"/>
  <c r="N35" i="6"/>
  <c r="I35" i="6"/>
  <c r="K35" i="6"/>
  <c r="C35" i="6"/>
  <c r="O35" i="6"/>
  <c r="G35" i="6"/>
  <c r="D35" i="6"/>
  <c r="P35" i="6"/>
  <c r="E35" i="6"/>
  <c r="Q35" i="6"/>
  <c r="L35" i="6"/>
  <c r="M35" i="6"/>
  <c r="F35" i="6"/>
  <c r="R35" i="6"/>
  <c r="S35" i="6"/>
  <c r="H35" i="6"/>
  <c r="J35" i="6"/>
  <c r="E44" i="5"/>
  <c r="Q44" i="5"/>
  <c r="I44" i="5"/>
  <c r="O44" i="5"/>
  <c r="F44" i="5"/>
  <c r="R44" i="5"/>
  <c r="J44" i="5"/>
  <c r="D44" i="5"/>
  <c r="G44" i="5"/>
  <c r="S44" i="5"/>
  <c r="K44" i="5"/>
  <c r="H44" i="5"/>
  <c r="L44" i="5"/>
  <c r="M44" i="5"/>
  <c r="C44" i="5"/>
  <c r="P44" i="5"/>
  <c r="N44" i="5"/>
  <c r="L33" i="5"/>
  <c r="S33" i="5"/>
  <c r="J33" i="5"/>
  <c r="K33" i="5"/>
  <c r="M33" i="5"/>
  <c r="P33" i="5"/>
  <c r="N33" i="5"/>
  <c r="C33" i="5"/>
  <c r="O33" i="5"/>
  <c r="D33" i="5"/>
  <c r="E33" i="5"/>
  <c r="Q33" i="5"/>
  <c r="F33" i="5"/>
  <c r="R33" i="5"/>
  <c r="H33" i="5"/>
  <c r="G33" i="5"/>
  <c r="I33" i="5"/>
  <c r="F39" i="5"/>
  <c r="R39" i="5"/>
  <c r="M39" i="5"/>
  <c r="D39" i="5"/>
  <c r="G39" i="5"/>
  <c r="S39" i="5"/>
  <c r="O39" i="5"/>
  <c r="H39" i="5"/>
  <c r="I39" i="5"/>
  <c r="J39" i="5"/>
  <c r="N39" i="5"/>
  <c r="K39" i="5"/>
  <c r="L39" i="5"/>
  <c r="P39" i="5"/>
  <c r="E39" i="5"/>
  <c r="Q39" i="5"/>
  <c r="C39" i="5"/>
  <c r="L45" i="5"/>
  <c r="G45" i="5"/>
  <c r="K45" i="5"/>
  <c r="M45" i="5"/>
  <c r="P45" i="5"/>
  <c r="N45" i="5"/>
  <c r="D45" i="5"/>
  <c r="Q45" i="5"/>
  <c r="J45" i="5"/>
  <c r="C45" i="5"/>
  <c r="O45" i="5"/>
  <c r="F45" i="5"/>
  <c r="S45" i="5"/>
  <c r="E45" i="5"/>
  <c r="R45" i="5"/>
  <c r="I45" i="5"/>
  <c r="H45" i="5"/>
  <c r="F51" i="5"/>
  <c r="R51" i="5"/>
  <c r="H51" i="5"/>
  <c r="J51" i="5"/>
  <c r="K51" i="5"/>
  <c r="G51" i="5"/>
  <c r="S51" i="5"/>
  <c r="I51" i="5"/>
  <c r="E51" i="5"/>
  <c r="L51" i="5"/>
  <c r="P51" i="5"/>
  <c r="M51" i="5"/>
  <c r="N51" i="5"/>
  <c r="C51" i="5"/>
  <c r="D51" i="5"/>
  <c r="Q51" i="5"/>
  <c r="O51" i="5"/>
  <c r="J31" i="6"/>
  <c r="K31" i="6"/>
  <c r="G31" i="6"/>
  <c r="L31" i="6"/>
  <c r="Q31" i="6"/>
  <c r="H31" i="6"/>
  <c r="M31" i="6"/>
  <c r="N31" i="6"/>
  <c r="E31" i="6"/>
  <c r="C31" i="6"/>
  <c r="O31" i="6"/>
  <c r="D31" i="6"/>
  <c r="P31" i="6"/>
  <c r="S31" i="6"/>
  <c r="I31" i="6"/>
  <c r="F31" i="6"/>
  <c r="R31" i="6"/>
  <c r="D37" i="6"/>
  <c r="P37" i="6"/>
  <c r="K37" i="6"/>
  <c r="O37" i="6"/>
  <c r="E37" i="6"/>
  <c r="Q37" i="6"/>
  <c r="N37" i="6"/>
  <c r="F37" i="6"/>
  <c r="R37" i="6"/>
  <c r="G37" i="6"/>
  <c r="S37" i="6"/>
  <c r="H37" i="6"/>
  <c r="M37" i="6"/>
  <c r="I37" i="6"/>
  <c r="J37" i="6"/>
  <c r="L37" i="6"/>
  <c r="C37" i="6"/>
  <c r="J43" i="6"/>
  <c r="O43" i="6"/>
  <c r="K43" i="6"/>
  <c r="S43" i="6"/>
  <c r="L43" i="6"/>
  <c r="C43" i="6"/>
  <c r="D43" i="6"/>
  <c r="M43" i="6"/>
  <c r="E43" i="6"/>
  <c r="N43" i="6"/>
  <c r="R43" i="6"/>
  <c r="G43" i="6"/>
  <c r="P43" i="6"/>
  <c r="Q43" i="6"/>
  <c r="H43" i="6"/>
  <c r="I43" i="6"/>
  <c r="F43" i="6"/>
  <c r="D49" i="6"/>
  <c r="P49" i="6"/>
  <c r="H49" i="6"/>
  <c r="E49" i="6"/>
  <c r="Q49" i="6"/>
  <c r="M49" i="6"/>
  <c r="F49" i="6"/>
  <c r="R49" i="6"/>
  <c r="S49" i="6"/>
  <c r="G49" i="6"/>
  <c r="I49" i="6"/>
  <c r="L49" i="6"/>
  <c r="J49" i="6"/>
  <c r="K49" i="6"/>
  <c r="N49" i="6"/>
  <c r="O49" i="6"/>
  <c r="C49" i="6"/>
  <c r="E32" i="5"/>
  <c r="Q32" i="5"/>
  <c r="F32" i="5"/>
  <c r="R32" i="5"/>
  <c r="G32" i="5"/>
  <c r="S32" i="5"/>
  <c r="O32" i="5"/>
  <c r="D32" i="5"/>
  <c r="H32" i="5"/>
  <c r="M32" i="5"/>
  <c r="I32" i="5"/>
  <c r="J32" i="5"/>
  <c r="K32" i="5"/>
  <c r="C32" i="5"/>
  <c r="L32" i="5"/>
  <c r="N32" i="5"/>
  <c r="P32" i="5"/>
  <c r="H41" i="6"/>
  <c r="N41" i="6"/>
  <c r="O41" i="6"/>
  <c r="E41" i="6"/>
  <c r="I41" i="6"/>
  <c r="P41" i="6"/>
  <c r="J41" i="6"/>
  <c r="F41" i="6"/>
  <c r="S41" i="6"/>
  <c r="K41" i="6"/>
  <c r="R41" i="6"/>
  <c r="G41" i="6"/>
  <c r="L41" i="6"/>
  <c r="M41" i="6"/>
  <c r="C41" i="6"/>
  <c r="D41" i="6"/>
  <c r="Q41" i="6"/>
  <c r="K50" i="5"/>
  <c r="I50" i="5"/>
  <c r="J50" i="5"/>
  <c r="L50" i="5"/>
  <c r="M50" i="5"/>
  <c r="O50" i="5"/>
  <c r="D50" i="5"/>
  <c r="R50" i="5"/>
  <c r="N50" i="5"/>
  <c r="C50" i="5"/>
  <c r="P50" i="5"/>
  <c r="E50" i="5"/>
  <c r="F50" i="5"/>
  <c r="S50" i="5"/>
  <c r="H50" i="5"/>
  <c r="Q50" i="5"/>
  <c r="G50" i="5"/>
  <c r="G34" i="5"/>
  <c r="S34" i="5"/>
  <c r="C34" i="5"/>
  <c r="H34" i="5"/>
  <c r="N34" i="5"/>
  <c r="I34" i="5"/>
  <c r="J34" i="5"/>
  <c r="E34" i="5"/>
  <c r="K34" i="5"/>
  <c r="Q34" i="5"/>
  <c r="L34" i="5"/>
  <c r="O34" i="5"/>
  <c r="F34" i="5"/>
  <c r="M34" i="5"/>
  <c r="R34" i="5"/>
  <c r="D34" i="5"/>
  <c r="P34" i="5"/>
  <c r="M40" i="5"/>
  <c r="N40" i="5"/>
  <c r="E40" i="5"/>
  <c r="C40" i="5"/>
  <c r="O40" i="5"/>
  <c r="Q40" i="5"/>
  <c r="S40" i="5"/>
  <c r="D40" i="5"/>
  <c r="P40" i="5"/>
  <c r="H40" i="5"/>
  <c r="J40" i="5"/>
  <c r="G40" i="5"/>
  <c r="F40" i="5"/>
  <c r="R40" i="5"/>
  <c r="I40" i="5"/>
  <c r="K40" i="5"/>
  <c r="L40" i="5"/>
  <c r="G46" i="5"/>
  <c r="S46" i="5"/>
  <c r="L46" i="5"/>
  <c r="H46" i="5"/>
  <c r="D46" i="5"/>
  <c r="I46" i="5"/>
  <c r="P46" i="5"/>
  <c r="J46" i="5"/>
  <c r="K46" i="5"/>
  <c r="O46" i="5"/>
  <c r="M46" i="5"/>
  <c r="N46" i="5"/>
  <c r="F46" i="5"/>
  <c r="C46" i="5"/>
  <c r="R46" i="5"/>
  <c r="E46" i="5"/>
  <c r="Q46" i="5"/>
  <c r="E32" i="6"/>
  <c r="Q32" i="6"/>
  <c r="P32" i="6"/>
  <c r="F32" i="6"/>
  <c r="R32" i="6"/>
  <c r="L32" i="6"/>
  <c r="O32" i="6"/>
  <c r="D32" i="6"/>
  <c r="G32" i="6"/>
  <c r="S32" i="6"/>
  <c r="H32" i="6"/>
  <c r="I32" i="6"/>
  <c r="N32" i="6"/>
  <c r="C32" i="6"/>
  <c r="J32" i="6"/>
  <c r="K32" i="6"/>
  <c r="M32" i="6"/>
  <c r="K38" i="6"/>
  <c r="L38" i="6"/>
  <c r="P38" i="6"/>
  <c r="M38" i="6"/>
  <c r="N38" i="6"/>
  <c r="F38" i="6"/>
  <c r="C38" i="6"/>
  <c r="O38" i="6"/>
  <c r="D38" i="6"/>
  <c r="G38" i="6"/>
  <c r="E38" i="6"/>
  <c r="Q38" i="6"/>
  <c r="R38" i="6"/>
  <c r="H38" i="6"/>
  <c r="I38" i="6"/>
  <c r="J38" i="6"/>
  <c r="S38" i="6"/>
  <c r="E44" i="6"/>
  <c r="Q44" i="6"/>
  <c r="M44" i="6"/>
  <c r="D44" i="6"/>
  <c r="F44" i="6"/>
  <c r="R44" i="6"/>
  <c r="G44" i="6"/>
  <c r="S44" i="6"/>
  <c r="L44" i="6"/>
  <c r="H44" i="6"/>
  <c r="I44" i="6"/>
  <c r="J44" i="6"/>
  <c r="K44" i="6"/>
  <c r="C44" i="6"/>
  <c r="N44" i="6"/>
  <c r="P44" i="6"/>
  <c r="O44" i="6"/>
  <c r="K50" i="6"/>
  <c r="P50" i="6"/>
  <c r="Q50" i="6"/>
  <c r="F50" i="6"/>
  <c r="L50" i="6"/>
  <c r="N50" i="6"/>
  <c r="M50" i="6"/>
  <c r="C50" i="6"/>
  <c r="E50" i="6"/>
  <c r="R50" i="6"/>
  <c r="D50" i="6"/>
  <c r="S50" i="6"/>
  <c r="O50" i="6"/>
  <c r="I50" i="6"/>
  <c r="H50" i="6"/>
  <c r="J50" i="6"/>
  <c r="G50" i="6"/>
  <c r="M40" i="6"/>
  <c r="F40" i="6"/>
  <c r="K40" i="6"/>
  <c r="N40" i="6"/>
  <c r="S40" i="6"/>
  <c r="C40" i="6"/>
  <c r="O40" i="6"/>
  <c r="I40" i="6"/>
  <c r="D40" i="6"/>
  <c r="P40" i="6"/>
  <c r="G40" i="6"/>
  <c r="J40" i="6"/>
  <c r="E40" i="6"/>
  <c r="Q40" i="6"/>
  <c r="H40" i="6"/>
  <c r="L40" i="6"/>
  <c r="R40" i="6"/>
  <c r="K38" i="5"/>
  <c r="Q38" i="5"/>
  <c r="S38" i="5"/>
  <c r="J38" i="5"/>
  <c r="L38" i="5"/>
  <c r="C38" i="5"/>
  <c r="E38" i="5"/>
  <c r="M38" i="5"/>
  <c r="I38" i="5"/>
  <c r="N38" i="5"/>
  <c r="O38" i="5"/>
  <c r="R38" i="5"/>
  <c r="D38" i="5"/>
  <c r="P38" i="5"/>
  <c r="H38" i="5"/>
  <c r="F38" i="5"/>
  <c r="G38" i="5"/>
  <c r="C30" i="5"/>
  <c r="O30" i="5"/>
  <c r="D30" i="5"/>
  <c r="P30" i="5"/>
  <c r="E30" i="5"/>
  <c r="Q30" i="5"/>
  <c r="F30" i="5"/>
  <c r="R30" i="5"/>
  <c r="N30" i="5"/>
  <c r="G30" i="5"/>
  <c r="S30" i="5"/>
  <c r="H30" i="5"/>
  <c r="M30" i="5"/>
  <c r="I30" i="5"/>
  <c r="J30" i="5"/>
  <c r="K30" i="5"/>
  <c r="L30" i="5"/>
  <c r="J31" i="5"/>
  <c r="K31" i="5"/>
  <c r="H31" i="5"/>
  <c r="L31" i="5"/>
  <c r="M31" i="5"/>
  <c r="N31" i="5"/>
  <c r="C31" i="5"/>
  <c r="O31" i="5"/>
  <c r="D31" i="5"/>
  <c r="P31" i="5"/>
  <c r="E31" i="5"/>
  <c r="Q31" i="5"/>
  <c r="I31" i="5"/>
  <c r="F31" i="5"/>
  <c r="R31" i="5"/>
  <c r="G31" i="5"/>
  <c r="S31" i="5"/>
  <c r="N35" i="5"/>
  <c r="R35" i="5"/>
  <c r="C35" i="5"/>
  <c r="O35" i="5"/>
  <c r="D35" i="5"/>
  <c r="P35" i="5"/>
  <c r="F35" i="5"/>
  <c r="I35" i="5"/>
  <c r="E35" i="5"/>
  <c r="Q35" i="5"/>
  <c r="J35" i="5"/>
  <c r="M35" i="5"/>
  <c r="G35" i="5"/>
  <c r="S35" i="5"/>
  <c r="H35" i="5"/>
  <c r="L35" i="5"/>
  <c r="K35" i="5"/>
  <c r="H41" i="5"/>
  <c r="L41" i="5"/>
  <c r="E41" i="5"/>
  <c r="I41" i="5"/>
  <c r="R41" i="5"/>
  <c r="J41" i="5"/>
  <c r="P41" i="5"/>
  <c r="Q41" i="5"/>
  <c r="G41" i="5"/>
  <c r="K41" i="5"/>
  <c r="N41" i="5"/>
  <c r="F41" i="5"/>
  <c r="M41" i="5"/>
  <c r="D41" i="5"/>
  <c r="O41" i="5"/>
  <c r="C41" i="5"/>
  <c r="S41" i="5"/>
  <c r="N47" i="5"/>
  <c r="C47" i="5"/>
  <c r="O47" i="5"/>
  <c r="R47" i="5"/>
  <c r="D47" i="5"/>
  <c r="P47" i="5"/>
  <c r="E47" i="5"/>
  <c r="Q47" i="5"/>
  <c r="G47" i="5"/>
  <c r="F47" i="5"/>
  <c r="S47" i="5"/>
  <c r="J47" i="5"/>
  <c r="L47" i="5"/>
  <c r="H47" i="5"/>
  <c r="I47" i="5"/>
  <c r="K47" i="5"/>
  <c r="M47" i="5"/>
  <c r="L33" i="6"/>
  <c r="E33" i="6"/>
  <c r="M33" i="6"/>
  <c r="N33" i="6"/>
  <c r="K33" i="6"/>
  <c r="C33" i="6"/>
  <c r="O33" i="6"/>
  <c r="Q33" i="6"/>
  <c r="S33" i="6"/>
  <c r="I33" i="6"/>
  <c r="D33" i="6"/>
  <c r="P33" i="6"/>
  <c r="F33" i="6"/>
  <c r="R33" i="6"/>
  <c r="G33" i="6"/>
  <c r="H33" i="6"/>
  <c r="J33" i="6"/>
  <c r="F39" i="6"/>
  <c r="R39" i="6"/>
  <c r="G39" i="6"/>
  <c r="S39" i="6"/>
  <c r="E39" i="6"/>
  <c r="H39" i="6"/>
  <c r="M39" i="6"/>
  <c r="C39" i="6"/>
  <c r="I39" i="6"/>
  <c r="K39" i="6"/>
  <c r="N39" i="6"/>
  <c r="J39" i="6"/>
  <c r="L39" i="6"/>
  <c r="O39" i="6"/>
  <c r="P39" i="6"/>
  <c r="D39" i="6"/>
  <c r="Q39" i="6"/>
  <c r="L45" i="6"/>
  <c r="R45" i="6"/>
  <c r="G45" i="6"/>
  <c r="M45" i="6"/>
  <c r="E45" i="6"/>
  <c r="K45" i="6"/>
  <c r="N45" i="6"/>
  <c r="F45" i="6"/>
  <c r="C45" i="6"/>
  <c r="O45" i="6"/>
  <c r="Q45" i="6"/>
  <c r="H45" i="6"/>
  <c r="D45" i="6"/>
  <c r="P45" i="6"/>
  <c r="I45" i="6"/>
  <c r="J45" i="6"/>
  <c r="S45" i="6"/>
  <c r="F51" i="6"/>
  <c r="R51" i="6"/>
  <c r="I51" i="6"/>
  <c r="N51" i="6"/>
  <c r="G51" i="6"/>
  <c r="S51" i="6"/>
  <c r="J51" i="6"/>
  <c r="K51" i="6"/>
  <c r="Q51" i="6"/>
  <c r="H51" i="6"/>
  <c r="P51" i="6"/>
  <c r="M51" i="6"/>
  <c r="O51" i="6"/>
  <c r="D51" i="6"/>
  <c r="L51" i="6"/>
  <c r="C51" i="6"/>
  <c r="E51" i="6"/>
  <c r="G46" i="6"/>
  <c r="S46" i="6"/>
  <c r="D46" i="6"/>
  <c r="H46" i="6"/>
  <c r="I46" i="6"/>
  <c r="O46" i="6"/>
  <c r="J46" i="6"/>
  <c r="P46" i="6"/>
  <c r="Q46" i="6"/>
  <c r="F46" i="6"/>
  <c r="K46" i="6"/>
  <c r="R46" i="6"/>
  <c r="L46" i="6"/>
  <c r="N46" i="6"/>
  <c r="M46" i="6"/>
  <c r="C46" i="6"/>
  <c r="E46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<sst xmlns="http://schemas.openxmlformats.org/spreadsheetml/2006/main" count="155" uniqueCount="56">
  <si>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</si>
  <si>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</si>
  <si>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</si>
  <si>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</si>
  <si>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</si>
  <si>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</si>
  <si>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</si>
  <si>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</si>
  <si>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</si>
  <si>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</si>
  <si>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</si>
  <si>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</si>
  <si>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</si>
  <si>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</si>
  <si>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</si>
  <si>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</si>
  <si>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</si>
  <si>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</si>
  <si>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</si>
  <si>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</si>
  <si>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</si>
  <si>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</si>
  <si>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</si>
  <si>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</si>
  <si>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</si>
  <si>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</si>
  <si>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</si>
  <si>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</si>
  <si>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</si>
  <si>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</si>
  <si>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</si>
  <si>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</si>
  <si>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</si>
  <si>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</si>
  <si>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</si>
  <si>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</si>
  <si>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</si>
  <si>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</si>
  <si>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</si>
  <si>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</si>
  <si>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</si>
  <si>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</si>
  <si>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</si>
  <si>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</si>
  <si>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</si>
  <si>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</si>
  <si>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</si>
  <si>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</si>
  <si>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</si>
  <si>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</si>
  <si>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</si>
  <si>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</si>
  <si>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</si>
  <si>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</si>
  <si>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La Goule, Noirmont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</si>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</sst>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Normal="100" workbookViewId="0">
      <selection activeCell="J29" sqref="J29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10">
        <v>2023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0.81830000000000003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2</v>
      </c>
    </row>
    <row r="10" spans="1:19" x14ac:dyDescent="0.25">
      <c r="A10" s="29">
        <v>14</v>
      </c>
      <c r="B10" s="29">
        <v>0.1</v>
      </c>
      <c r="C10" s="8"/>
      <c r="D10" s="8">
        <v>16</v>
      </c>
      <c r="E10" s="8"/>
      <c r="F10" s="8"/>
      <c r="G10" s="8"/>
      <c r="H10" s="8"/>
      <c r="I10" s="8">
        <v>15</v>
      </c>
      <c r="J10" s="8">
        <v>1</v>
      </c>
      <c r="K10" s="8"/>
      <c r="L10" s="8"/>
      <c r="M10" s="8">
        <v>4</v>
      </c>
      <c r="N10" s="8"/>
      <c r="O10" s="8"/>
      <c r="P10" s="8"/>
      <c r="Q10" s="8"/>
      <c r="R10" s="8"/>
      <c r="S10" s="8"/>
    </row>
    <row r="11" spans="1:19" x14ac:dyDescent="0.25">
      <c r="A11" s="29">
        <v>18</v>
      </c>
      <c r="B11" s="29">
        <v>0.2</v>
      </c>
      <c r="C11" s="8"/>
      <c r="D11" s="8">
        <v>7</v>
      </c>
      <c r="E11" s="8"/>
      <c r="F11" s="8"/>
      <c r="G11" s="8"/>
      <c r="H11" s="8"/>
      <c r="I11" s="8">
        <v>9</v>
      </c>
      <c r="J11" s="8">
        <v>1</v>
      </c>
      <c r="K11" s="8">
        <v>2</v>
      </c>
      <c r="L11" s="8"/>
      <c r="M11" s="8">
        <v>1</v>
      </c>
      <c r="N11" s="8"/>
      <c r="O11" s="8"/>
      <c r="P11" s="8"/>
      <c r="Q11" s="8"/>
      <c r="R11" s="8"/>
      <c r="S11" s="8">
        <v>2</v>
      </c>
    </row>
    <row r="12" spans="1:19" x14ac:dyDescent="0.25">
      <c r="A12" s="29">
        <v>22</v>
      </c>
      <c r="B12" s="29">
        <v>0.3</v>
      </c>
      <c r="C12" s="8"/>
      <c r="D12" s="8">
        <v>7</v>
      </c>
      <c r="E12" s="8"/>
      <c r="F12" s="8"/>
      <c r="G12" s="8"/>
      <c r="H12" s="8"/>
      <c r="I12" s="8">
        <v>11</v>
      </c>
      <c r="J12" s="8">
        <v>2</v>
      </c>
      <c r="K12" s="8"/>
      <c r="L12" s="8"/>
      <c r="M12" s="8">
        <v>5</v>
      </c>
      <c r="N12" s="8"/>
      <c r="O12" s="8"/>
      <c r="P12" s="8"/>
      <c r="Q12" s="8"/>
      <c r="R12" s="8"/>
      <c r="S12" s="8">
        <v>1</v>
      </c>
    </row>
    <row r="13" spans="1:19" x14ac:dyDescent="0.25">
      <c r="A13" s="29">
        <v>26</v>
      </c>
      <c r="B13" s="29">
        <v>0.5</v>
      </c>
      <c r="C13" s="8"/>
      <c r="D13" s="8">
        <v>8</v>
      </c>
      <c r="E13" s="8"/>
      <c r="F13" s="8"/>
      <c r="G13" s="8"/>
      <c r="H13" s="8"/>
      <c r="I13" s="8">
        <v>8</v>
      </c>
      <c r="J13" s="8">
        <v>1</v>
      </c>
      <c r="K13" s="8">
        <v>2</v>
      </c>
      <c r="L13" s="8"/>
      <c r="M13" s="8">
        <v>2</v>
      </c>
      <c r="N13" s="8"/>
      <c r="O13" s="8"/>
      <c r="P13" s="8"/>
      <c r="Q13" s="8"/>
      <c r="R13" s="8"/>
      <c r="S13" s="8"/>
    </row>
    <row r="14" spans="1:19" x14ac:dyDescent="0.25">
      <c r="A14" s="29">
        <v>30</v>
      </c>
      <c r="B14" s="29">
        <v>0.7</v>
      </c>
      <c r="C14" s="8"/>
      <c r="D14" s="8">
        <v>3</v>
      </c>
      <c r="E14" s="8"/>
      <c r="F14" s="8"/>
      <c r="G14" s="8"/>
      <c r="H14" s="8"/>
      <c r="I14" s="8">
        <v>12</v>
      </c>
      <c r="J14" s="8"/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29">
        <v>34</v>
      </c>
      <c r="B15" s="29">
        <v>1</v>
      </c>
      <c r="C15" s="8">
        <v>1</v>
      </c>
      <c r="D15" s="8">
        <v>5</v>
      </c>
      <c r="E15" s="8"/>
      <c r="F15" s="8"/>
      <c r="G15" s="8"/>
      <c r="H15" s="8"/>
      <c r="I15" s="8">
        <v>12</v>
      </c>
      <c r="J15" s="8"/>
      <c r="K15" s="8">
        <v>7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29">
        <v>38</v>
      </c>
      <c r="B16" s="29">
        <v>1.3</v>
      </c>
      <c r="C16" s="8"/>
      <c r="D16" s="8">
        <v>2</v>
      </c>
      <c r="E16" s="8"/>
      <c r="F16" s="8"/>
      <c r="G16" s="8"/>
      <c r="H16" s="8"/>
      <c r="I16" s="8">
        <v>12</v>
      </c>
      <c r="J16" s="8">
        <v>1</v>
      </c>
      <c r="K16" s="8">
        <v>2</v>
      </c>
      <c r="L16" s="8"/>
      <c r="M16" s="8"/>
      <c r="N16" s="8">
        <v>2</v>
      </c>
      <c r="O16" s="8"/>
      <c r="P16" s="8"/>
      <c r="Q16" s="8"/>
      <c r="R16" s="8"/>
      <c r="S16" s="8"/>
    </row>
    <row r="17" spans="1:19" x14ac:dyDescent="0.25">
      <c r="A17" s="29">
        <v>42</v>
      </c>
      <c r="B17" s="29">
        <v>1.6</v>
      </c>
      <c r="C17" s="8"/>
      <c r="D17" s="8">
        <v>3</v>
      </c>
      <c r="E17" s="8"/>
      <c r="F17" s="8"/>
      <c r="G17" s="8"/>
      <c r="H17" s="8"/>
      <c r="I17" s="8">
        <v>15</v>
      </c>
      <c r="J17" s="8">
        <v>1</v>
      </c>
      <c r="K17" s="8">
        <v>4</v>
      </c>
      <c r="L17" s="8"/>
      <c r="M17" s="8"/>
      <c r="N17" s="8">
        <v>1</v>
      </c>
      <c r="O17" s="8"/>
      <c r="P17" s="8"/>
      <c r="Q17" s="8"/>
      <c r="R17" s="8"/>
      <c r="S17" s="8"/>
    </row>
    <row r="18" spans="1:19" x14ac:dyDescent="0.25">
      <c r="A18" s="29">
        <v>46</v>
      </c>
      <c r="B18" s="29">
        <v>2</v>
      </c>
      <c r="C18" s="8"/>
      <c r="D18" s="8">
        <v>1</v>
      </c>
      <c r="E18" s="8"/>
      <c r="F18" s="8"/>
      <c r="G18" s="8"/>
      <c r="H18" s="8"/>
      <c r="I18" s="8">
        <v>5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50</v>
      </c>
      <c r="B19" s="29">
        <v>2.4</v>
      </c>
      <c r="C19" s="8"/>
      <c r="D19" s="8">
        <v>1</v>
      </c>
      <c r="E19" s="8"/>
      <c r="F19" s="8"/>
      <c r="G19" s="8"/>
      <c r="H19" s="8"/>
      <c r="I19" s="8">
        <v>6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>
        <v>54</v>
      </c>
      <c r="B20" s="29">
        <v>2.8</v>
      </c>
      <c r="C20" s="8">
        <v>1</v>
      </c>
      <c r="D20" s="8"/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58</v>
      </c>
      <c r="B21" s="29">
        <v>3.3</v>
      </c>
      <c r="C21" s="8">
        <v>1</v>
      </c>
      <c r="D21" s="8">
        <v>1</v>
      </c>
      <c r="E21" s="8"/>
      <c r="F21" s="8"/>
      <c r="G21" s="8"/>
      <c r="H21" s="8"/>
      <c r="I21" s="8">
        <v>8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>
        <v>62</v>
      </c>
      <c r="B22" s="29">
        <v>3.8</v>
      </c>
      <c r="C22" s="8"/>
      <c r="D22" s="8">
        <v>2</v>
      </c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66</v>
      </c>
      <c r="B23" s="29">
        <v>4.4000000000000004</v>
      </c>
      <c r="C23" s="8"/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>
        <v>70</v>
      </c>
      <c r="B24" s="29">
        <v>5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74</v>
      </c>
      <c r="B25" s="29">
        <v>5.7</v>
      </c>
      <c r="C25" s="8">
        <v>1</v>
      </c>
      <c r="D25" s="8">
        <v>1</v>
      </c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>
        <v>78</v>
      </c>
      <c r="B26" s="29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82</v>
      </c>
      <c r="B27" s="29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>
        <v>86</v>
      </c>
      <c r="B28" s="29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90</v>
      </c>
      <c r="B29" s="29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>
        <v>94</v>
      </c>
      <c r="B30" s="29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98</v>
      </c>
      <c r="B31" s="29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>
        <v>102</v>
      </c>
      <c r="B32" s="29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106</v>
      </c>
      <c r="B33" s="29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>
        <v>110</v>
      </c>
      <c r="B34" s="29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</v>
      </c>
      <c r="D54" s="12">
        <f t="shared" ref="D54:S54" si="0">SUM(D9:D51)</f>
        <v>57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120</v>
      </c>
      <c r="J54" s="12">
        <f t="shared" si="0"/>
        <v>7</v>
      </c>
      <c r="K54" s="12">
        <f t="shared" si="0"/>
        <v>21</v>
      </c>
      <c r="L54" s="12">
        <f t="shared" si="0"/>
        <v>0</v>
      </c>
      <c r="M54" s="12">
        <f t="shared" si="0"/>
        <v>12</v>
      </c>
      <c r="N54" s="12">
        <f t="shared" si="0"/>
        <v>3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230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6.1</v>
      </c>
      <c r="D55" s="20">
        <f t="shared" ref="D55:S55" si="3">ROUND(D54/$B$6, 1)</f>
        <v>69.7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146.6</v>
      </c>
      <c r="J55" s="20">
        <f t="shared" si="3"/>
        <v>8.6</v>
      </c>
      <c r="K55" s="20">
        <f t="shared" si="3"/>
        <v>25.7</v>
      </c>
      <c r="L55" s="20">
        <f t="shared" si="3"/>
        <v>0</v>
      </c>
      <c r="M55" s="20">
        <f t="shared" si="3"/>
        <v>14.7</v>
      </c>
      <c r="N55" s="20">
        <f t="shared" si="3"/>
        <v>3.7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6.1</v>
      </c>
      <c r="T55" s="21">
        <f>ROUND(SUM(C55:S55),0)</f>
        <v>281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1.4</v>
      </c>
      <c r="D56" s="22">
        <f>ROUND('Calcul surface terriere'!D53, 2)</f>
        <v>4.08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12.87</v>
      </c>
      <c r="J56" s="22">
        <f>ROUND('Calcul surface terriere'!J53, 2)</f>
        <v>0.42</v>
      </c>
      <c r="K56" s="22">
        <f>ROUND('Calcul surface terriere'!K53, 2)</f>
        <v>1.95</v>
      </c>
      <c r="L56" s="22">
        <f>ROUND('Calcul surface terriere'!L53, 2)</f>
        <v>0</v>
      </c>
      <c r="M56" s="22">
        <f>ROUND('Calcul surface terriere'!M53, 2)</f>
        <v>0.38</v>
      </c>
      <c r="N56" s="22">
        <f>ROUND('Calcul surface terriere'!N53, 2)</f>
        <v>0.37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</v>
      </c>
      <c r="T56" s="23">
        <f>ROUND('Calcul surface terriere'!T53,1)</f>
        <v>21.6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1.71</v>
      </c>
      <c r="D57" s="22">
        <f>ROUND('Calcul surface terriere'!D54, 2)</f>
        <v>4.99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15.72</v>
      </c>
      <c r="J57" s="22">
        <f>ROUND('Calcul surface terriere'!J54, 2)</f>
        <v>0.52</v>
      </c>
      <c r="K57" s="22">
        <f>ROUND('Calcul surface terriere'!K54, 2)</f>
        <v>2.39</v>
      </c>
      <c r="L57" s="22">
        <f>ROUND('Calcul surface terriere'!L54, 2)</f>
        <v>0</v>
      </c>
      <c r="M57" s="22">
        <f>ROUND('Calcul surface terriere'!M54, 2)</f>
        <v>0.47</v>
      </c>
      <c r="N57" s="22">
        <f>ROUND('Calcul surface terriere'!N54, 2)</f>
        <v>0.45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0.13</v>
      </c>
      <c r="T57" s="23">
        <f>ROUND('Calcul surface terriere'!T54, 1)</f>
        <v>26.4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6</v>
      </c>
      <c r="D58" s="24">
        <f>ROUND(100 * 'Calcul surface terriere'!D55,0)</f>
        <v>19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60</v>
      </c>
      <c r="J58" s="24">
        <f>ROUND(100 * 'Calcul surface terriere'!J55,0)</f>
        <v>2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2</v>
      </c>
      <c r="N58" s="24">
        <f>ROUND(100 * 'Calcul surface terriere'!N55,0)</f>
        <v>2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17.8</v>
      </c>
      <c r="D59" s="26">
        <f>ROUND('Calcul volume sur pied'!D53, 1)</f>
        <v>44.6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147.5</v>
      </c>
      <c r="J59" s="26">
        <f>ROUND('Calcul volume sur pied'!J53, 1)</f>
        <v>4.3</v>
      </c>
      <c r="K59" s="26">
        <f>ROUND('Calcul volume sur pied'!K53, 1)</f>
        <v>21.5</v>
      </c>
      <c r="L59" s="26">
        <f>ROUND('Calcul volume sur pied'!L53, 1)</f>
        <v>0</v>
      </c>
      <c r="M59" s="26">
        <f>ROUND('Calcul volume sur pied'!M53, 1)</f>
        <v>3.1</v>
      </c>
      <c r="N59" s="26">
        <f>ROUND('Calcul volume sur pied'!N53, 1)</f>
        <v>4.2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0.9</v>
      </c>
      <c r="T59" s="27">
        <f>ROUND('Calcul volume sur pied'!T53, 0)</f>
        <v>244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21.8</v>
      </c>
      <c r="D60" s="26">
        <f>ROUND('Calcul volume sur pied'!D54, 1)</f>
        <v>54.5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180.3</v>
      </c>
      <c r="J60" s="26">
        <f>ROUND('Calcul volume sur pied'!J54, 1)</f>
        <v>5.3</v>
      </c>
      <c r="K60" s="26">
        <f>ROUND('Calcul volume sur pied'!K54, 1)</f>
        <v>26.3</v>
      </c>
      <c r="L60" s="26">
        <f>ROUND('Calcul volume sur pied'!L54, 1)</f>
        <v>0</v>
      </c>
      <c r="M60" s="26">
        <f>ROUND('Calcul volume sur pied'!M54, 1)</f>
        <v>3.8</v>
      </c>
      <c r="N60" s="26">
        <f>ROUND('Calcul volume sur pied'!N54, 1)</f>
        <v>5.0999999999999996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1.1000000000000001</v>
      </c>
      <c r="T60" s="27">
        <f>ROUND('Calcul volume sur pied'!T54, 0)</f>
        <v>298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7</v>
      </c>
      <c r="D61" s="24">
        <f>ROUND(100 * 'Calcul volume sur pied'!D55, 0)</f>
        <v>18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60</v>
      </c>
      <c r="J61" s="24">
        <f>ROUND(100 * 'Calcul volume sur pied'!J55, 0)</f>
        <v>2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1</v>
      </c>
      <c r="N61" s="24">
        <f>ROUND(100 * 'Calcul volume sur pied'!N55, 0)</f>
        <v>2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2.4440914090186974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19.552731272149579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18.330685567640231</v>
      </c>
      <c r="J10" s="8">
        <f>'Protocole Inventaire'!J10/$B$6</f>
        <v>1.2220457045093487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4.8881828180373947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8.5543199315654395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10.998411340584138</v>
      </c>
      <c r="J11" s="8">
        <f>'Protocole Inventaire'!J11/$B$6</f>
        <v>1.2220457045093487</v>
      </c>
      <c r="K11" s="8">
        <f>'Protocole Inventaire'!K11/$B$6</f>
        <v>2.4440914090186974</v>
      </c>
      <c r="L11" s="8">
        <f>'Protocole Inventaire'!L11/$B$6</f>
        <v>0</v>
      </c>
      <c r="M11" s="8">
        <f>'Protocole Inventaire'!M11/$B$6</f>
        <v>1.2220457045093487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2.4440914090186974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8.5543199315654395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13.442502749602834</v>
      </c>
      <c r="J12" s="8">
        <f>'Protocole Inventaire'!J12/$B$6</f>
        <v>2.4440914090186974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6.110228522546743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1.2220457045093487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9.7763656360747895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9.7763656360747895</v>
      </c>
      <c r="J13" s="8">
        <f>'Protocole Inventaire'!J13/$B$6</f>
        <v>1.2220457045093487</v>
      </c>
      <c r="K13" s="8">
        <f>'Protocole Inventaire'!K13/$B$6</f>
        <v>2.4440914090186974</v>
      </c>
      <c r="L13" s="8">
        <f>'Protocole Inventaire'!L13/$B$6</f>
        <v>0</v>
      </c>
      <c r="M13" s="8">
        <f>'Protocole Inventaire'!M13/$B$6</f>
        <v>2.4440914090186974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3.6661371135280456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14.664548454112182</v>
      </c>
      <c r="J14" s="8">
        <f>'Protocole Inventaire'!J14/$B$6</f>
        <v>0</v>
      </c>
      <c r="K14" s="8">
        <f>'Protocole Inventaire'!K14/$B$6</f>
        <v>3.6661371135280456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1.2220457045093487</v>
      </c>
      <c r="D15" s="8">
        <f>'Protocole Inventaire'!D15/$B$6</f>
        <v>6.110228522546743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14.664548454112182</v>
      </c>
      <c r="J15" s="8">
        <f>'Protocole Inventaire'!J15/$B$6</f>
        <v>0</v>
      </c>
      <c r="K15" s="8">
        <f>'Protocole Inventaire'!K15/$B$6</f>
        <v>8.5543199315654395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2.4440914090186974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14.664548454112182</v>
      </c>
      <c r="J16" s="8">
        <f>'Protocole Inventaire'!J16/$B$6</f>
        <v>1.2220457045093487</v>
      </c>
      <c r="K16" s="8">
        <f>'Protocole Inventaire'!K16/$B$6</f>
        <v>2.4440914090186974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2.4440914090186974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3.6661371135280456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18.330685567640231</v>
      </c>
      <c r="J17" s="8">
        <f>'Protocole Inventaire'!J17/$B$6</f>
        <v>1.2220457045093487</v>
      </c>
      <c r="K17" s="8">
        <f>'Protocole Inventaire'!K17/$B$6</f>
        <v>4.8881828180373947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1.2220457045093487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1.2220457045093487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6.110228522546743</v>
      </c>
      <c r="J18" s="8">
        <f>'Protocole Inventaire'!J18/$B$6</f>
        <v>0</v>
      </c>
      <c r="K18" s="8">
        <f>'Protocole Inventaire'!K18/$B$6</f>
        <v>1.2220457045093487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1.2220457045093487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7.3322742270560912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1.2220457045093487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3.6661371135280456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1.2220457045093487</v>
      </c>
      <c r="D21" s="8">
        <f>'Protocole Inventaire'!D21/$B$6</f>
        <v>1.2220457045093487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9.7763656360747895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2.4440914090186974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2.4440914090186974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1.2220457045093487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1.2220457045093487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1.2220457045093487</v>
      </c>
      <c r="D25" s="8">
        <f>'Protocole Inventaire'!D25/$B$6</f>
        <v>1.2220457045093487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1.2220457045093487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1.5707963267948967E-2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0.2463008640414398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0.23090706003884984</v>
      </c>
      <c r="J10" s="8">
        <f>'Protocole Inventaire'!J10*($A10/200)^2*PI()</f>
        <v>1.5393804002589988E-2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6.1575216010359951E-2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0.17812830345854128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0.22902210444669591</v>
      </c>
      <c r="J11" s="8">
        <f>'Protocole Inventaire'!J11*($A11/200)^2*PI()</f>
        <v>2.5446900494077322E-2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2.5446900494077322E-2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0.26609289775905548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0.41814598219280147</v>
      </c>
      <c r="J12" s="8">
        <f>'Protocole Inventaire'!J12*($A12/200)^2*PI()</f>
        <v>7.6026542216872994E-2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0.19006635554218249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0.4247433267653401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0.4247433267653401</v>
      </c>
      <c r="J13" s="8">
        <f>'Protocole Inventaire'!J13*($A13/200)^2*PI()</f>
        <v>5.3092915845667513E-2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0.10618583169133503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0.84823001646924423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9.0792027688745044E-2</v>
      </c>
      <c r="D15" s="8">
        <f>'Protocole Inventaire'!D15*($A15/200)^2*PI()</f>
        <v>0.45396013844372518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1.0895043322649405</v>
      </c>
      <c r="J15" s="8">
        <f>'Protocole Inventaire'!J15*($A15/200)^2*PI()</f>
        <v>0</v>
      </c>
      <c r="K15" s="8">
        <f>'Protocole Inventaire'!K15*($A15/200)^2*PI()</f>
        <v>0.6355441938212153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1.3609379375350985</v>
      </c>
      <c r="J16" s="8">
        <f>'Protocole Inventaire'!J16*($A16/200)^2*PI()</f>
        <v>0.11341149479459153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0.22682298958918307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2.0781635403496477</v>
      </c>
      <c r="J17" s="8">
        <f>'Protocole Inventaire'!J17*($A17/200)^2*PI()</f>
        <v>0.13854423602330987</v>
      </c>
      <c r="K17" s="8">
        <f>'Protocole Inventaire'!K17*($A17/200)^2*PI()</f>
        <v>0.55417694409323948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0.13854423602330987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1.1780972450961724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0.26420794216690158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2.1136635373352126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0.43008403427644265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1.3989512086435347</v>
      </c>
      <c r="D53">
        <f t="shared" ref="D53:S53" si="0">SUM(D9:D51)</f>
        <v>4.0843846089320905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12.865450234980919</v>
      </c>
      <c r="J53">
        <f t="shared" si="0"/>
        <v>0.42191589337710922</v>
      </c>
      <c r="K53">
        <f t="shared" si="0"/>
        <v>1.9518715156753388</v>
      </c>
      <c r="L53">
        <f t="shared" si="0"/>
        <v>0</v>
      </c>
      <c r="M53">
        <f t="shared" si="0"/>
        <v>0.38327430373795479</v>
      </c>
      <c r="N53">
        <f t="shared" si="0"/>
        <v>0.36536722561249291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0.10461503536454012</v>
      </c>
      <c r="T53">
        <f>SUM(C53:S53)</f>
        <v>21.575830026323978</v>
      </c>
    </row>
    <row r="54" spans="1:20" x14ac:dyDescent="0.25">
      <c r="A54" t="s">
        <v>49</v>
      </c>
      <c r="B54" t="s">
        <v>30</v>
      </c>
      <c r="C54">
        <f>C53/$B$6</f>
        <v>1.709582315340993</v>
      </c>
      <c r="D54">
        <f t="shared" ref="D54:S54" si="1">D53/$B$6</f>
        <v>4.9913046669095573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15.722168196237222</v>
      </c>
      <c r="J54">
        <f t="shared" si="1"/>
        <v>0.51560050516572065</v>
      </c>
      <c r="K54">
        <f t="shared" si="1"/>
        <v>2.3852762014851994</v>
      </c>
      <c r="L54">
        <f t="shared" si="1"/>
        <v>0</v>
      </c>
      <c r="M54">
        <f t="shared" si="1"/>
        <v>0.46837871653177904</v>
      </c>
      <c r="N54">
        <f t="shared" si="1"/>
        <v>0.44649544862824503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0.12784435459432986</v>
      </c>
      <c r="T54">
        <f>SUM(C54:S54)</f>
        <v>26.366650404893043</v>
      </c>
    </row>
    <row r="55" spans="1:20" x14ac:dyDescent="0.25">
      <c r="A55" t="s">
        <v>49</v>
      </c>
      <c r="B55" t="s">
        <v>50</v>
      </c>
      <c r="C55">
        <f>C54/$T54</f>
        <v>6.4838813011444715E-2</v>
      </c>
      <c r="D55">
        <f t="shared" ref="D55:S55" si="2">D54/$T54</f>
        <v>0.18930370715512981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0.59628993272954955</v>
      </c>
      <c r="J55">
        <f t="shared" si="2"/>
        <v>1.9555024898803113E-2</v>
      </c>
      <c r="K55">
        <f t="shared" si="2"/>
        <v>9.0465651300270858E-2</v>
      </c>
      <c r="L55">
        <f t="shared" si="2"/>
        <v>0</v>
      </c>
      <c r="M55">
        <f t="shared" si="2"/>
        <v>1.7764058359299926E-2</v>
      </c>
      <c r="N55">
        <f t="shared" si="2"/>
        <v>1.6934098255627715E-2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4.8487142898744878E-3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0.2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1.6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1.5</v>
      </c>
      <c r="J10" s="8">
        <f>'Protocole Inventaire'!J10*$B10</f>
        <v>0.1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0.4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1.4000000000000001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1.8</v>
      </c>
      <c r="J11" s="8">
        <f>'Protocole Inventaire'!J11*$B11</f>
        <v>0.2</v>
      </c>
      <c r="K11" s="8">
        <f>'Protocole Inventaire'!K11*$B11</f>
        <v>0.4</v>
      </c>
      <c r="L11" s="8">
        <f>'Protocole Inventaire'!L11*$B11</f>
        <v>0</v>
      </c>
      <c r="M11" s="8">
        <f>'Protocole Inventaire'!M11*$B11</f>
        <v>0.2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0.4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2.1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3.3</v>
      </c>
      <c r="J12" s="8">
        <f>'Protocole Inventaire'!J12*$B12</f>
        <v>0.6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1.5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0.3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4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4</v>
      </c>
      <c r="J13" s="8">
        <f>'Protocole Inventaire'!J13*$B13</f>
        <v>0.5</v>
      </c>
      <c r="K13" s="8">
        <f>'Protocole Inventaire'!K13*$B13</f>
        <v>1</v>
      </c>
      <c r="L13" s="8">
        <f>'Protocole Inventaire'!L13*$B13</f>
        <v>0</v>
      </c>
      <c r="M13" s="8">
        <f>'Protocole Inventaire'!M13*$B13</f>
        <v>1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2.0999999999999996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8.3999999999999986</v>
      </c>
      <c r="J14" s="8">
        <f>'Protocole Inventaire'!J14*$B14</f>
        <v>0</v>
      </c>
      <c r="K14" s="8">
        <f>'Protocole Inventaire'!K14*$B14</f>
        <v>2.0999999999999996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1</v>
      </c>
      <c r="D15" s="8">
        <f>'Protocole Inventaire'!D15*$B15</f>
        <v>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12</v>
      </c>
      <c r="J15" s="8">
        <f>'Protocole Inventaire'!J15*$B15</f>
        <v>0</v>
      </c>
      <c r="K15" s="8">
        <f>'Protocole Inventaire'!K15*$B15</f>
        <v>7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2.6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15.600000000000001</v>
      </c>
      <c r="J16" s="8">
        <f>'Protocole Inventaire'!J16*$B16</f>
        <v>1.3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2.6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4.8000000000000007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24</v>
      </c>
      <c r="J17" s="8">
        <f>'Protocole Inventaire'!J17*$B17</f>
        <v>1.6</v>
      </c>
      <c r="K17" s="8">
        <f>'Protocole Inventaire'!K17*$B17</f>
        <v>6.4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1.6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10</v>
      </c>
      <c r="J18" s="8">
        <f>'Protocole Inventaire'!J18*$B18</f>
        <v>0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2.4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14.399999999999999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2.8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8.3999999999999986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3.3</v>
      </c>
      <c r="D21" s="8">
        <f>'Protocole Inventaire'!D21*$B21</f>
        <v>3.3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26.4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4.4000000000000004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5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5.7</v>
      </c>
      <c r="D25" s="8">
        <f>'Protocole Inventaire'!D25*$B25</f>
        <v>5.7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5.7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17.8</v>
      </c>
      <c r="D53">
        <f t="shared" ref="D53:S53" si="0">SUM(D9:D51)</f>
        <v>44.6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147.5</v>
      </c>
      <c r="J53">
        <f t="shared" si="0"/>
        <v>4.3000000000000007</v>
      </c>
      <c r="K53">
        <f t="shared" si="0"/>
        <v>21.5</v>
      </c>
      <c r="L53">
        <f t="shared" si="0"/>
        <v>0</v>
      </c>
      <c r="M53">
        <f t="shared" si="0"/>
        <v>3.1</v>
      </c>
      <c r="N53">
        <f t="shared" si="0"/>
        <v>4.2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0.90000000000000013</v>
      </c>
      <c r="T53">
        <f>SUM(C53:S53)</f>
        <v>243.9</v>
      </c>
    </row>
    <row r="54" spans="1:20" x14ac:dyDescent="0.25">
      <c r="A54" t="s">
        <v>53</v>
      </c>
      <c r="B54" t="s">
        <v>30</v>
      </c>
      <c r="C54">
        <f>C53/$B$6</f>
        <v>21.752413540266406</v>
      </c>
      <c r="D54">
        <f t="shared" ref="D54:S54" si="1">D53/$B$6</f>
        <v>54.503238421116947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180.25174141512892</v>
      </c>
      <c r="J54">
        <f t="shared" si="1"/>
        <v>5.2547965293901999</v>
      </c>
      <c r="K54">
        <f t="shared" si="1"/>
        <v>26.273982646950994</v>
      </c>
      <c r="L54">
        <f t="shared" si="1"/>
        <v>0</v>
      </c>
      <c r="M54">
        <f t="shared" si="1"/>
        <v>3.788341683978981</v>
      </c>
      <c r="N54">
        <f t="shared" si="1"/>
        <v>5.1325919589392646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1.099841134058414</v>
      </c>
      <c r="T54">
        <f>SUM(C54:S54)</f>
        <v>298.05694732983005</v>
      </c>
    </row>
    <row r="55" spans="1:20" x14ac:dyDescent="0.25">
      <c r="A55" t="s">
        <v>53</v>
      </c>
      <c r="B55" t="s">
        <v>50</v>
      </c>
      <c r="C55">
        <f>C54/$T54</f>
        <v>7.2980729807298098E-2</v>
      </c>
      <c r="D55">
        <f t="shared" ref="D55:S55" si="2">D54/$T54</f>
        <v>0.18286182861828623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0.60475604756047574</v>
      </c>
      <c r="J55">
        <f t="shared" si="2"/>
        <v>1.7630176301763025E-2</v>
      </c>
      <c r="K55">
        <f t="shared" si="2"/>
        <v>8.8150881508815102E-2</v>
      </c>
      <c r="L55">
        <f t="shared" si="2"/>
        <v>0</v>
      </c>
      <c r="M55">
        <f t="shared" si="2"/>
        <v>1.2710127101271017E-2</v>
      </c>
      <c r="N55">
        <f t="shared" si="2"/>
        <v>1.7220172201722023E-2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3.6900369003690053E-3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2025-01-16T13:49:36Z</dcterms:modified>
</cp:coreProperties>
</file>