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IRNA_FORET\Ifor\Forêts protectrices\Placettes NaiS\Données placettes ancienne plateforme\VD27_Bois de la Raveyre\Fichiers pour SuisseNaiS 2.0\2013\"/>
    </mc:Choice>
  </mc:AlternateContent>
  <xr:revisionPtr revIDLastSave="0" documentId="13_ncr:1_{9EBA48AF-5030-4D55-BFE2-2F3FB4A49A25}" xr6:coauthVersionLast="47" xr6:coauthVersionMax="47" xr10:uidLastSave="{00000000-0000-0000-0000-000000000000}"/>
  <bookViews>
    <workbookView xWindow="-108" yWindow="-108" windowWidth="23256" windowHeight="12576" xr2:uid="{F5AF8166-C36D-8F43-A718-C991CCD96BC1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5" i="2" l="1"/>
  <c r="P55" i="2"/>
  <c r="F35" i="6" l="1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32" i="5" l="1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4" i="2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J43" i="6" s="1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F34" i="6" s="1"/>
  <c r="A34" i="6"/>
  <c r="B33" i="6"/>
  <c r="F33" i="6" s="1"/>
  <c r="A33" i="6"/>
  <c r="B32" i="6"/>
  <c r="F32" i="6" s="1"/>
  <c r="A32" i="6"/>
  <c r="B31" i="6"/>
  <c r="F31" i="6" s="1"/>
  <c r="A31" i="6"/>
  <c r="B30" i="6"/>
  <c r="F30" i="6" s="1"/>
  <c r="A30" i="6"/>
  <c r="B29" i="6"/>
  <c r="F29" i="6" s="1"/>
  <c r="A29" i="6"/>
  <c r="B28" i="6"/>
  <c r="F28" i="6" s="1"/>
  <c r="A28" i="6"/>
  <c r="B27" i="6"/>
  <c r="F27" i="6" s="1"/>
  <c r="A27" i="6"/>
  <c r="B26" i="6"/>
  <c r="F26" i="6" s="1"/>
  <c r="A26" i="6"/>
  <c r="B25" i="6"/>
  <c r="F25" i="6" s="1"/>
  <c r="A25" i="6"/>
  <c r="B24" i="6"/>
  <c r="F24" i="6" s="1"/>
  <c r="A24" i="6"/>
  <c r="B23" i="6"/>
  <c r="F23" i="6" s="1"/>
  <c r="A23" i="6"/>
  <c r="B22" i="6"/>
  <c r="F22" i="6" s="1"/>
  <c r="A22" i="6"/>
  <c r="B21" i="6"/>
  <c r="F21" i="6" s="1"/>
  <c r="A21" i="6"/>
  <c r="B20" i="6"/>
  <c r="F20" i="6" s="1"/>
  <c r="A20" i="6"/>
  <c r="B19" i="6"/>
  <c r="F19" i="6" s="1"/>
  <c r="A19" i="6"/>
  <c r="B18" i="6"/>
  <c r="F18" i="6" s="1"/>
  <c r="A18" i="6"/>
  <c r="B17" i="6"/>
  <c r="F17" i="6" s="1"/>
  <c r="A17" i="6"/>
  <c r="B16" i="6"/>
  <c r="F16" i="6" s="1"/>
  <c r="A16" i="6"/>
  <c r="B15" i="6"/>
  <c r="F15" i="6" s="1"/>
  <c r="A15" i="6"/>
  <c r="B14" i="6"/>
  <c r="F14" i="6" s="1"/>
  <c r="A14" i="6"/>
  <c r="B13" i="6"/>
  <c r="F13" i="6" s="1"/>
  <c r="A13" i="6"/>
  <c r="B12" i="6"/>
  <c r="F12" i="6" s="1"/>
  <c r="A12" i="6"/>
  <c r="B11" i="6"/>
  <c r="F11" i="6" s="1"/>
  <c r="A11" i="6"/>
  <c r="B10" i="6"/>
  <c r="F10" i="6" s="1"/>
  <c r="A10" i="6"/>
  <c r="B9" i="6"/>
  <c r="F9" i="6" s="1"/>
  <c r="A9" i="6"/>
  <c r="B6" i="6"/>
  <c r="B51" i="5"/>
  <c r="A51" i="5"/>
  <c r="D51" i="5" s="1"/>
  <c r="B50" i="5"/>
  <c r="A50" i="5"/>
  <c r="E50" i="5" s="1"/>
  <c r="B49" i="5"/>
  <c r="A49" i="5"/>
  <c r="I49" i="5" s="1"/>
  <c r="B48" i="5"/>
  <c r="A48" i="5"/>
  <c r="J48" i="5" s="1"/>
  <c r="B47" i="5"/>
  <c r="A47" i="5"/>
  <c r="I47" i="5" s="1"/>
  <c r="B46" i="5"/>
  <c r="A46" i="5"/>
  <c r="G46" i="5" s="1"/>
  <c r="B45" i="5"/>
  <c r="A45" i="5"/>
  <c r="M45" i="5" s="1"/>
  <c r="B44" i="5"/>
  <c r="A44" i="5"/>
  <c r="J44" i="5" s="1"/>
  <c r="B43" i="5"/>
  <c r="A43" i="5"/>
  <c r="G43" i="5" s="1"/>
  <c r="B42" i="5"/>
  <c r="A42" i="5"/>
  <c r="O42" i="5" s="1"/>
  <c r="B41" i="5"/>
  <c r="A41" i="5"/>
  <c r="G41" i="5" s="1"/>
  <c r="B40" i="5"/>
  <c r="A40" i="5"/>
  <c r="C40" i="5" s="1"/>
  <c r="B39" i="5"/>
  <c r="A39" i="5"/>
  <c r="B38" i="5"/>
  <c r="A38" i="5"/>
  <c r="B37" i="5"/>
  <c r="A37" i="5"/>
  <c r="P37" i="5" s="1"/>
  <c r="B36" i="5"/>
  <c r="A36" i="5"/>
  <c r="H36" i="5" s="1"/>
  <c r="B35" i="5"/>
  <c r="A35" i="5"/>
  <c r="B34" i="5"/>
  <c r="A34" i="5"/>
  <c r="L34" i="5" s="1"/>
  <c r="B33" i="5"/>
  <c r="A33" i="5"/>
  <c r="I33" i="5" s="1"/>
  <c r="B32" i="5"/>
  <c r="A32" i="5"/>
  <c r="B31" i="5"/>
  <c r="A31" i="5"/>
  <c r="F31" i="5" s="1"/>
  <c r="B30" i="5"/>
  <c r="A30" i="5"/>
  <c r="C30" i="5" s="1"/>
  <c r="B29" i="5"/>
  <c r="A29" i="5"/>
  <c r="F29" i="5" s="1"/>
  <c r="B28" i="5"/>
  <c r="A28" i="5"/>
  <c r="F28" i="5" s="1"/>
  <c r="B27" i="5"/>
  <c r="A27" i="5"/>
  <c r="K27" i="5" s="1"/>
  <c r="B26" i="5"/>
  <c r="A26" i="5"/>
  <c r="L26" i="5" s="1"/>
  <c r="B25" i="5"/>
  <c r="A25" i="5"/>
  <c r="F25" i="5" s="1"/>
  <c r="B24" i="5"/>
  <c r="A24" i="5"/>
  <c r="F24" i="5" s="1"/>
  <c r="B23" i="5"/>
  <c r="A23" i="5"/>
  <c r="J23" i="5" s="1"/>
  <c r="B22" i="5"/>
  <c r="A22" i="5"/>
  <c r="F22" i="5" s="1"/>
  <c r="B21" i="5"/>
  <c r="A21" i="5"/>
  <c r="C21" i="5" s="1"/>
  <c r="B20" i="5"/>
  <c r="A20" i="5"/>
  <c r="F20" i="5" s="1"/>
  <c r="B19" i="5"/>
  <c r="A19" i="5"/>
  <c r="F19" i="5" s="1"/>
  <c r="B18" i="5"/>
  <c r="A18" i="5"/>
  <c r="F18" i="5" s="1"/>
  <c r="B17" i="5"/>
  <c r="A17" i="5"/>
  <c r="F17" i="5" s="1"/>
  <c r="B16" i="5"/>
  <c r="A16" i="5"/>
  <c r="F16" i="5" s="1"/>
  <c r="B15" i="5"/>
  <c r="A15" i="5"/>
  <c r="F15" i="5" s="1"/>
  <c r="B14" i="5"/>
  <c r="A14" i="5"/>
  <c r="P14" i="5" s="1"/>
  <c r="B13" i="5"/>
  <c r="A13" i="5"/>
  <c r="F13" i="5" s="1"/>
  <c r="B12" i="5"/>
  <c r="A12" i="5"/>
  <c r="F12" i="5" s="1"/>
  <c r="B11" i="5"/>
  <c r="A11" i="5"/>
  <c r="G11" i="5" s="1"/>
  <c r="B10" i="5"/>
  <c r="A10" i="5"/>
  <c r="C10" i="5" s="1"/>
  <c r="B9" i="5"/>
  <c r="A9" i="5"/>
  <c r="L9" i="5" s="1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I10" i="4" s="1"/>
  <c r="D54" i="2"/>
  <c r="D55" i="2" s="1"/>
  <c r="E54" i="2"/>
  <c r="E55" i="2" s="1"/>
  <c r="G54" i="2"/>
  <c r="G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N54" i="2"/>
  <c r="N55" i="2" s="1"/>
  <c r="O54" i="2"/>
  <c r="O55" i="2" s="1"/>
  <c r="P54" i="2"/>
  <c r="C54" i="2"/>
  <c r="C55" i="2" s="1"/>
  <c r="Q55" i="2" l="1"/>
  <c r="F34" i="5"/>
  <c r="F33" i="5"/>
  <c r="F30" i="5"/>
  <c r="F14" i="5"/>
  <c r="F9" i="5"/>
  <c r="F26" i="5"/>
  <c r="F10" i="5"/>
  <c r="F42" i="4"/>
  <c r="F10" i="4"/>
  <c r="F34" i="4"/>
  <c r="F26" i="4"/>
  <c r="F50" i="4"/>
  <c r="F18" i="4"/>
  <c r="F47" i="4"/>
  <c r="F39" i="4"/>
  <c r="F31" i="4"/>
  <c r="F23" i="4"/>
  <c r="F15" i="4"/>
  <c r="F46" i="4"/>
  <c r="F38" i="4"/>
  <c r="F30" i="4"/>
  <c r="F22" i="4"/>
  <c r="F14" i="4"/>
  <c r="F51" i="4"/>
  <c r="F43" i="4"/>
  <c r="F35" i="4"/>
  <c r="F27" i="4"/>
  <c r="F19" i="4"/>
  <c r="F11" i="4"/>
  <c r="F53" i="6"/>
  <c r="F59" i="2" s="1"/>
  <c r="F21" i="5"/>
  <c r="F27" i="5"/>
  <c r="F23" i="5"/>
  <c r="F11" i="5"/>
  <c r="F49" i="4"/>
  <c r="F45" i="4"/>
  <c r="F41" i="4"/>
  <c r="F37" i="4"/>
  <c r="F33" i="4"/>
  <c r="F29" i="4"/>
  <c r="F25" i="4"/>
  <c r="F21" i="4"/>
  <c r="F17" i="4"/>
  <c r="F13" i="4"/>
  <c r="F9" i="4"/>
  <c r="F48" i="4"/>
  <c r="F44" i="4"/>
  <c r="F40" i="4"/>
  <c r="F36" i="4"/>
  <c r="F32" i="4"/>
  <c r="F28" i="4"/>
  <c r="F24" i="4"/>
  <c r="F20" i="4"/>
  <c r="F16" i="4"/>
  <c r="F12" i="4"/>
  <c r="E51" i="4"/>
  <c r="M49" i="5"/>
  <c r="J49" i="4"/>
  <c r="O47" i="5"/>
  <c r="D42" i="4"/>
  <c r="I51" i="5"/>
  <c r="P9" i="5"/>
  <c r="I22" i="4"/>
  <c r="G32" i="4"/>
  <c r="Q54" i="2"/>
  <c r="L39" i="4"/>
  <c r="P19" i="4"/>
  <c r="N29" i="4"/>
  <c r="P9" i="4"/>
  <c r="K44" i="4"/>
  <c r="M34" i="4"/>
  <c r="O24" i="4"/>
  <c r="N14" i="4"/>
  <c r="J11" i="4"/>
  <c r="C47" i="4"/>
  <c r="E37" i="4"/>
  <c r="H27" i="4"/>
  <c r="J17" i="4"/>
  <c r="J9" i="4"/>
  <c r="N50" i="4"/>
  <c r="O48" i="4"/>
  <c r="I46" i="4"/>
  <c r="P43" i="4"/>
  <c r="J41" i="4"/>
  <c r="C39" i="4"/>
  <c r="K36" i="4"/>
  <c r="D34" i="4"/>
  <c r="L31" i="4"/>
  <c r="E29" i="4"/>
  <c r="M26" i="4"/>
  <c r="G24" i="4"/>
  <c r="N21" i="4"/>
  <c r="H19" i="4"/>
  <c r="O16" i="4"/>
  <c r="P13" i="4"/>
  <c r="M10" i="4"/>
  <c r="D9" i="4"/>
  <c r="I50" i="4"/>
  <c r="G48" i="4"/>
  <c r="N45" i="4"/>
  <c r="H43" i="4"/>
  <c r="O40" i="4"/>
  <c r="I38" i="4"/>
  <c r="P35" i="4"/>
  <c r="J33" i="4"/>
  <c r="C31" i="4"/>
  <c r="K28" i="4"/>
  <c r="D26" i="4"/>
  <c r="L23" i="4"/>
  <c r="E21" i="4"/>
  <c r="M18" i="4"/>
  <c r="G16" i="4"/>
  <c r="E13" i="4"/>
  <c r="L51" i="4"/>
  <c r="P49" i="4"/>
  <c r="L47" i="4"/>
  <c r="E45" i="4"/>
  <c r="M42" i="4"/>
  <c r="G40" i="4"/>
  <c r="N37" i="4"/>
  <c r="H35" i="4"/>
  <c r="O32" i="4"/>
  <c r="I30" i="4"/>
  <c r="P27" i="4"/>
  <c r="J25" i="4"/>
  <c r="C23" i="4"/>
  <c r="K20" i="4"/>
  <c r="D18" i="4"/>
  <c r="L15" i="4"/>
  <c r="H12" i="4"/>
  <c r="D9" i="5"/>
  <c r="D20" i="6"/>
  <c r="I20" i="6"/>
  <c r="M20" i="6"/>
  <c r="E20" i="6"/>
  <c r="J20" i="6"/>
  <c r="N20" i="6"/>
  <c r="C20" i="6"/>
  <c r="L20" i="6"/>
  <c r="G20" i="6"/>
  <c r="O20" i="6"/>
  <c r="H20" i="6"/>
  <c r="K20" i="6"/>
  <c r="P20" i="6"/>
  <c r="G26" i="6"/>
  <c r="K26" i="6"/>
  <c r="O26" i="6"/>
  <c r="C26" i="6"/>
  <c r="H26" i="6"/>
  <c r="L26" i="6"/>
  <c r="P26" i="6"/>
  <c r="E26" i="6"/>
  <c r="N26" i="6"/>
  <c r="I26" i="6"/>
  <c r="J26" i="6"/>
  <c r="M26" i="6"/>
  <c r="D26" i="6"/>
  <c r="G32" i="6"/>
  <c r="K32" i="6"/>
  <c r="O32" i="6"/>
  <c r="C32" i="6"/>
  <c r="H32" i="6"/>
  <c r="L32" i="6"/>
  <c r="P32" i="6"/>
  <c r="I32" i="6"/>
  <c r="J32" i="6"/>
  <c r="D32" i="6"/>
  <c r="E32" i="6"/>
  <c r="M32" i="6"/>
  <c r="N32" i="6"/>
  <c r="G36" i="6"/>
  <c r="K36" i="6"/>
  <c r="O36" i="6"/>
  <c r="E36" i="6"/>
  <c r="L36" i="6"/>
  <c r="H36" i="6"/>
  <c r="M36" i="6"/>
  <c r="I36" i="6"/>
  <c r="J36" i="6"/>
  <c r="C36" i="6"/>
  <c r="D36" i="6"/>
  <c r="N36" i="6"/>
  <c r="D42" i="6"/>
  <c r="I42" i="6"/>
  <c r="M42" i="6"/>
  <c r="H42" i="6"/>
  <c r="N42" i="6"/>
  <c r="C42" i="6"/>
  <c r="J42" i="6"/>
  <c r="O42" i="6"/>
  <c r="E42" i="6"/>
  <c r="P42" i="6"/>
  <c r="G42" i="6"/>
  <c r="K42" i="6"/>
  <c r="L42" i="6"/>
  <c r="C48" i="6"/>
  <c r="H48" i="6"/>
  <c r="L48" i="6"/>
  <c r="P48" i="6"/>
  <c r="D48" i="6"/>
  <c r="I48" i="6"/>
  <c r="M48" i="6"/>
  <c r="E48" i="6"/>
  <c r="N48" i="6"/>
  <c r="G48" i="6"/>
  <c r="O48" i="6"/>
  <c r="J48" i="6"/>
  <c r="K50" i="5"/>
  <c r="P48" i="5"/>
  <c r="K48" i="6"/>
  <c r="N9" i="4"/>
  <c r="I9" i="4"/>
  <c r="P51" i="4"/>
  <c r="J51" i="4"/>
  <c r="D51" i="4"/>
  <c r="M50" i="4"/>
  <c r="G50" i="4"/>
  <c r="O49" i="4"/>
  <c r="G49" i="4"/>
  <c r="L48" i="4"/>
  <c r="C48" i="4"/>
  <c r="I47" i="4"/>
  <c r="N46" i="4"/>
  <c r="E46" i="4"/>
  <c r="K45" i="4"/>
  <c r="P44" i="4"/>
  <c r="H44" i="4"/>
  <c r="M43" i="4"/>
  <c r="D43" i="4"/>
  <c r="J42" i="4"/>
  <c r="O41" i="4"/>
  <c r="G41" i="4"/>
  <c r="L40" i="4"/>
  <c r="C40" i="4"/>
  <c r="I39" i="4"/>
  <c r="N38" i="4"/>
  <c r="E38" i="4"/>
  <c r="K37" i="4"/>
  <c r="P36" i="4"/>
  <c r="H36" i="4"/>
  <c r="M35" i="4"/>
  <c r="D35" i="4"/>
  <c r="J34" i="4"/>
  <c r="O33" i="4"/>
  <c r="G33" i="4"/>
  <c r="L32" i="4"/>
  <c r="C32" i="4"/>
  <c r="I31" i="4"/>
  <c r="N30" i="4"/>
  <c r="E30" i="4"/>
  <c r="K29" i="4"/>
  <c r="P28" i="4"/>
  <c r="H28" i="4"/>
  <c r="M27" i="4"/>
  <c r="D27" i="4"/>
  <c r="J26" i="4"/>
  <c r="O25" i="4"/>
  <c r="G25" i="4"/>
  <c r="L24" i="4"/>
  <c r="C24" i="4"/>
  <c r="I23" i="4"/>
  <c r="N22" i="4"/>
  <c r="E22" i="4"/>
  <c r="K21" i="4"/>
  <c r="P20" i="4"/>
  <c r="H20" i="4"/>
  <c r="M19" i="4"/>
  <c r="D19" i="4"/>
  <c r="J18" i="4"/>
  <c r="O17" i="4"/>
  <c r="G17" i="4"/>
  <c r="L16" i="4"/>
  <c r="C16" i="4"/>
  <c r="H15" i="4"/>
  <c r="J14" i="4"/>
  <c r="L13" i="4"/>
  <c r="O12" i="4"/>
  <c r="C12" i="4"/>
  <c r="E11" i="4"/>
  <c r="O51" i="5"/>
  <c r="G50" i="5"/>
  <c r="L48" i="5"/>
  <c r="M36" i="5"/>
  <c r="D16" i="6"/>
  <c r="I16" i="6"/>
  <c r="M16" i="6"/>
  <c r="E16" i="6"/>
  <c r="J16" i="6"/>
  <c r="N16" i="6"/>
  <c r="H16" i="6"/>
  <c r="P16" i="6"/>
  <c r="K16" i="6"/>
  <c r="L16" i="6"/>
  <c r="O16" i="6"/>
  <c r="C16" i="6"/>
  <c r="G16" i="6"/>
  <c r="G22" i="6"/>
  <c r="K22" i="6"/>
  <c r="O22" i="6"/>
  <c r="C22" i="6"/>
  <c r="H22" i="6"/>
  <c r="L22" i="6"/>
  <c r="P22" i="6"/>
  <c r="J22" i="6"/>
  <c r="D22" i="6"/>
  <c r="M22" i="6"/>
  <c r="N22" i="6"/>
  <c r="E22" i="6"/>
  <c r="I22" i="6"/>
  <c r="G30" i="6"/>
  <c r="K30" i="6"/>
  <c r="O30" i="6"/>
  <c r="C30" i="6"/>
  <c r="H30" i="6"/>
  <c r="J30" i="6"/>
  <c r="P30" i="6"/>
  <c r="D30" i="6"/>
  <c r="L30" i="6"/>
  <c r="E30" i="6"/>
  <c r="I30" i="6"/>
  <c r="M30" i="6"/>
  <c r="N30" i="6"/>
  <c r="D38" i="6"/>
  <c r="I38" i="6"/>
  <c r="M38" i="6"/>
  <c r="G38" i="6"/>
  <c r="L38" i="6"/>
  <c r="H38" i="6"/>
  <c r="N38" i="6"/>
  <c r="C38" i="6"/>
  <c r="O38" i="6"/>
  <c r="E38" i="6"/>
  <c r="P38" i="6"/>
  <c r="J38" i="6"/>
  <c r="K38" i="6"/>
  <c r="E46" i="6"/>
  <c r="J46" i="6"/>
  <c r="N46" i="6"/>
  <c r="G46" i="6"/>
  <c r="K46" i="6"/>
  <c r="O46" i="6"/>
  <c r="H46" i="6"/>
  <c r="P46" i="6"/>
  <c r="I46" i="6"/>
  <c r="L46" i="6"/>
  <c r="M46" i="6"/>
  <c r="C46" i="6"/>
  <c r="D46" i="6"/>
  <c r="C10" i="4"/>
  <c r="H10" i="4"/>
  <c r="L10" i="4"/>
  <c r="P10" i="4"/>
  <c r="G11" i="4"/>
  <c r="K11" i="4"/>
  <c r="O11" i="4"/>
  <c r="E12" i="4"/>
  <c r="J12" i="4"/>
  <c r="N12" i="4"/>
  <c r="D13" i="4"/>
  <c r="I13" i="4"/>
  <c r="M13" i="4"/>
  <c r="C14" i="4"/>
  <c r="H14" i="4"/>
  <c r="L14" i="4"/>
  <c r="P14" i="4"/>
  <c r="G15" i="4"/>
  <c r="K15" i="4"/>
  <c r="D10" i="4"/>
  <c r="J10" i="4"/>
  <c r="O10" i="4"/>
  <c r="H11" i="4"/>
  <c r="M11" i="4"/>
  <c r="D12" i="4"/>
  <c r="K12" i="4"/>
  <c r="P12" i="4"/>
  <c r="H13" i="4"/>
  <c r="N13" i="4"/>
  <c r="E14" i="4"/>
  <c r="K14" i="4"/>
  <c r="C15" i="4"/>
  <c r="I15" i="4"/>
  <c r="N15" i="4"/>
  <c r="D16" i="4"/>
  <c r="I16" i="4"/>
  <c r="M16" i="4"/>
  <c r="C17" i="4"/>
  <c r="H17" i="4"/>
  <c r="L17" i="4"/>
  <c r="P17" i="4"/>
  <c r="G18" i="4"/>
  <c r="K18" i="4"/>
  <c r="O18" i="4"/>
  <c r="E19" i="4"/>
  <c r="J19" i="4"/>
  <c r="N19" i="4"/>
  <c r="D20" i="4"/>
  <c r="I20" i="4"/>
  <c r="M20" i="4"/>
  <c r="C21" i="4"/>
  <c r="H21" i="4"/>
  <c r="L21" i="4"/>
  <c r="P21" i="4"/>
  <c r="G22" i="4"/>
  <c r="K22" i="4"/>
  <c r="O22" i="4"/>
  <c r="E23" i="4"/>
  <c r="J23" i="4"/>
  <c r="N23" i="4"/>
  <c r="D24" i="4"/>
  <c r="I24" i="4"/>
  <c r="M24" i="4"/>
  <c r="C25" i="4"/>
  <c r="H25" i="4"/>
  <c r="L25" i="4"/>
  <c r="P25" i="4"/>
  <c r="G26" i="4"/>
  <c r="K26" i="4"/>
  <c r="O26" i="4"/>
  <c r="E27" i="4"/>
  <c r="J27" i="4"/>
  <c r="N27" i="4"/>
  <c r="D28" i="4"/>
  <c r="I28" i="4"/>
  <c r="M28" i="4"/>
  <c r="C29" i="4"/>
  <c r="H29" i="4"/>
  <c r="L29" i="4"/>
  <c r="P29" i="4"/>
  <c r="G30" i="4"/>
  <c r="K30" i="4"/>
  <c r="O30" i="4"/>
  <c r="E31" i="4"/>
  <c r="J31" i="4"/>
  <c r="N31" i="4"/>
  <c r="D32" i="4"/>
  <c r="I32" i="4"/>
  <c r="M32" i="4"/>
  <c r="C33" i="4"/>
  <c r="H33" i="4"/>
  <c r="L33" i="4"/>
  <c r="P33" i="4"/>
  <c r="G34" i="4"/>
  <c r="K34" i="4"/>
  <c r="O34" i="4"/>
  <c r="E35" i="4"/>
  <c r="J35" i="4"/>
  <c r="N35" i="4"/>
  <c r="D36" i="4"/>
  <c r="I36" i="4"/>
  <c r="M36" i="4"/>
  <c r="C37" i="4"/>
  <c r="H37" i="4"/>
  <c r="L37" i="4"/>
  <c r="P37" i="4"/>
  <c r="G38" i="4"/>
  <c r="K38" i="4"/>
  <c r="O38" i="4"/>
  <c r="E39" i="4"/>
  <c r="J39" i="4"/>
  <c r="N39" i="4"/>
  <c r="D40" i="4"/>
  <c r="I40" i="4"/>
  <c r="M40" i="4"/>
  <c r="C41" i="4"/>
  <c r="H41" i="4"/>
  <c r="L41" i="4"/>
  <c r="P41" i="4"/>
  <c r="G42" i="4"/>
  <c r="K42" i="4"/>
  <c r="O42" i="4"/>
  <c r="E43" i="4"/>
  <c r="J43" i="4"/>
  <c r="N43" i="4"/>
  <c r="D44" i="4"/>
  <c r="I44" i="4"/>
  <c r="M44" i="4"/>
  <c r="C45" i="4"/>
  <c r="H45" i="4"/>
  <c r="L45" i="4"/>
  <c r="P45" i="4"/>
  <c r="G46" i="4"/>
  <c r="K46" i="4"/>
  <c r="O46" i="4"/>
  <c r="E47" i="4"/>
  <c r="J47" i="4"/>
  <c r="N47" i="4"/>
  <c r="D48" i="4"/>
  <c r="I48" i="4"/>
  <c r="M48" i="4"/>
  <c r="C49" i="4"/>
  <c r="H49" i="4"/>
  <c r="L49" i="4"/>
  <c r="E10" i="4"/>
  <c r="K10" i="4"/>
  <c r="C11" i="4"/>
  <c r="I11" i="4"/>
  <c r="N11" i="4"/>
  <c r="G12" i="4"/>
  <c r="L12" i="4"/>
  <c r="C13" i="4"/>
  <c r="J13" i="4"/>
  <c r="O13" i="4"/>
  <c r="G14" i="4"/>
  <c r="M14" i="4"/>
  <c r="D15" i="4"/>
  <c r="J15" i="4"/>
  <c r="O15" i="4"/>
  <c r="E16" i="4"/>
  <c r="J16" i="4"/>
  <c r="N16" i="4"/>
  <c r="D17" i="4"/>
  <c r="I17" i="4"/>
  <c r="M17" i="4"/>
  <c r="C18" i="4"/>
  <c r="H18" i="4"/>
  <c r="L18" i="4"/>
  <c r="P18" i="4"/>
  <c r="G19" i="4"/>
  <c r="K19" i="4"/>
  <c r="O19" i="4"/>
  <c r="E20" i="4"/>
  <c r="J20" i="4"/>
  <c r="N20" i="4"/>
  <c r="D21" i="4"/>
  <c r="I21" i="4"/>
  <c r="M21" i="4"/>
  <c r="C22" i="4"/>
  <c r="H22" i="4"/>
  <c r="L22" i="4"/>
  <c r="P22" i="4"/>
  <c r="G23" i="4"/>
  <c r="K23" i="4"/>
  <c r="O23" i="4"/>
  <c r="E24" i="4"/>
  <c r="J24" i="4"/>
  <c r="N24" i="4"/>
  <c r="D25" i="4"/>
  <c r="I25" i="4"/>
  <c r="M25" i="4"/>
  <c r="C26" i="4"/>
  <c r="H26" i="4"/>
  <c r="L26" i="4"/>
  <c r="P26" i="4"/>
  <c r="G27" i="4"/>
  <c r="K27" i="4"/>
  <c r="O27" i="4"/>
  <c r="E28" i="4"/>
  <c r="J28" i="4"/>
  <c r="N28" i="4"/>
  <c r="D29" i="4"/>
  <c r="I29" i="4"/>
  <c r="M29" i="4"/>
  <c r="C30" i="4"/>
  <c r="H30" i="4"/>
  <c r="L30" i="4"/>
  <c r="P30" i="4"/>
  <c r="G31" i="4"/>
  <c r="K31" i="4"/>
  <c r="O31" i="4"/>
  <c r="E32" i="4"/>
  <c r="J32" i="4"/>
  <c r="N32" i="4"/>
  <c r="D33" i="4"/>
  <c r="I33" i="4"/>
  <c r="M33" i="4"/>
  <c r="C34" i="4"/>
  <c r="H34" i="4"/>
  <c r="L34" i="4"/>
  <c r="P34" i="4"/>
  <c r="G35" i="4"/>
  <c r="K35" i="4"/>
  <c r="O35" i="4"/>
  <c r="E36" i="4"/>
  <c r="J36" i="4"/>
  <c r="N36" i="4"/>
  <c r="D37" i="4"/>
  <c r="I37" i="4"/>
  <c r="M37" i="4"/>
  <c r="C38" i="4"/>
  <c r="H38" i="4"/>
  <c r="L38" i="4"/>
  <c r="P38" i="4"/>
  <c r="G39" i="4"/>
  <c r="K39" i="4"/>
  <c r="O39" i="4"/>
  <c r="E40" i="4"/>
  <c r="J40" i="4"/>
  <c r="N40" i="4"/>
  <c r="D41" i="4"/>
  <c r="I41" i="4"/>
  <c r="M41" i="4"/>
  <c r="C42" i="4"/>
  <c r="H42" i="4"/>
  <c r="L42" i="4"/>
  <c r="P42" i="4"/>
  <c r="G43" i="4"/>
  <c r="K43" i="4"/>
  <c r="O43" i="4"/>
  <c r="E44" i="4"/>
  <c r="J44" i="4"/>
  <c r="N44" i="4"/>
  <c r="D45" i="4"/>
  <c r="I45" i="4"/>
  <c r="M45" i="4"/>
  <c r="C46" i="4"/>
  <c r="H46" i="4"/>
  <c r="L46" i="4"/>
  <c r="P46" i="4"/>
  <c r="G47" i="4"/>
  <c r="K47" i="4"/>
  <c r="O47" i="4"/>
  <c r="E48" i="4"/>
  <c r="J48" i="4"/>
  <c r="N48" i="4"/>
  <c r="D49" i="4"/>
  <c r="I49" i="4"/>
  <c r="M49" i="4"/>
  <c r="C50" i="4"/>
  <c r="H50" i="4"/>
  <c r="L50" i="4"/>
  <c r="P50" i="4"/>
  <c r="G51" i="4"/>
  <c r="K51" i="4"/>
  <c r="O51" i="4"/>
  <c r="G9" i="4"/>
  <c r="K9" i="4"/>
  <c r="O9" i="4"/>
  <c r="E9" i="5"/>
  <c r="J9" i="5"/>
  <c r="N9" i="5"/>
  <c r="H9" i="5"/>
  <c r="M9" i="5"/>
  <c r="I9" i="5"/>
  <c r="O9" i="5"/>
  <c r="C11" i="5"/>
  <c r="H11" i="5"/>
  <c r="L11" i="5"/>
  <c r="P11" i="5"/>
  <c r="D11" i="5"/>
  <c r="I11" i="5"/>
  <c r="M11" i="5"/>
  <c r="J11" i="5"/>
  <c r="K11" i="5"/>
  <c r="N11" i="5"/>
  <c r="O11" i="5"/>
  <c r="E11" i="5"/>
  <c r="E13" i="5"/>
  <c r="J13" i="5"/>
  <c r="N13" i="5"/>
  <c r="G13" i="5"/>
  <c r="K13" i="5"/>
  <c r="O13" i="5"/>
  <c r="H13" i="5"/>
  <c r="P13" i="5"/>
  <c r="I13" i="5"/>
  <c r="C13" i="5"/>
  <c r="D13" i="5"/>
  <c r="L13" i="5"/>
  <c r="M13" i="5"/>
  <c r="C15" i="5"/>
  <c r="H15" i="5"/>
  <c r="L15" i="5"/>
  <c r="P15" i="5"/>
  <c r="D15" i="5"/>
  <c r="I15" i="5"/>
  <c r="M15" i="5"/>
  <c r="E15" i="5"/>
  <c r="N15" i="5"/>
  <c r="G15" i="5"/>
  <c r="O15" i="5"/>
  <c r="J15" i="5"/>
  <c r="K15" i="5"/>
  <c r="E17" i="5"/>
  <c r="J17" i="5"/>
  <c r="N17" i="5"/>
  <c r="G17" i="5"/>
  <c r="K17" i="5"/>
  <c r="O17" i="5"/>
  <c r="C17" i="5"/>
  <c r="L17" i="5"/>
  <c r="D17" i="5"/>
  <c r="M17" i="5"/>
  <c r="P17" i="5"/>
  <c r="H17" i="5"/>
  <c r="I17" i="5"/>
  <c r="C19" i="5"/>
  <c r="H19" i="5"/>
  <c r="L19" i="5"/>
  <c r="P19" i="5"/>
  <c r="D19" i="5"/>
  <c r="I19" i="5"/>
  <c r="M19" i="5"/>
  <c r="J19" i="5"/>
  <c r="K19" i="5"/>
  <c r="E19" i="5"/>
  <c r="G19" i="5"/>
  <c r="N19" i="5"/>
  <c r="E21" i="5"/>
  <c r="J21" i="5"/>
  <c r="N21" i="5"/>
  <c r="G21" i="5"/>
  <c r="K21" i="5"/>
  <c r="O21" i="5"/>
  <c r="H21" i="5"/>
  <c r="P21" i="5"/>
  <c r="D21" i="5"/>
  <c r="I21" i="5"/>
  <c r="L21" i="5"/>
  <c r="M21" i="5"/>
  <c r="C23" i="5"/>
  <c r="H23" i="5"/>
  <c r="L23" i="5"/>
  <c r="P23" i="5"/>
  <c r="D23" i="5"/>
  <c r="I23" i="5"/>
  <c r="M23" i="5"/>
  <c r="E23" i="5"/>
  <c r="N23" i="5"/>
  <c r="K23" i="5"/>
  <c r="O23" i="5"/>
  <c r="G23" i="5"/>
  <c r="E25" i="5"/>
  <c r="J25" i="5"/>
  <c r="N25" i="5"/>
  <c r="G25" i="5"/>
  <c r="K25" i="5"/>
  <c r="O25" i="5"/>
  <c r="C25" i="5"/>
  <c r="L25" i="5"/>
  <c r="H25" i="5"/>
  <c r="I25" i="5"/>
  <c r="M25" i="5"/>
  <c r="D25" i="5"/>
  <c r="P25" i="5"/>
  <c r="C27" i="5"/>
  <c r="H27" i="5"/>
  <c r="L27" i="5"/>
  <c r="P27" i="5"/>
  <c r="D27" i="5"/>
  <c r="I27" i="5"/>
  <c r="M27" i="5"/>
  <c r="J27" i="5"/>
  <c r="N27" i="5"/>
  <c r="E27" i="5"/>
  <c r="O27" i="5"/>
  <c r="G27" i="5"/>
  <c r="E29" i="5"/>
  <c r="J29" i="5"/>
  <c r="N29" i="5"/>
  <c r="G29" i="5"/>
  <c r="K29" i="5"/>
  <c r="O29" i="5"/>
  <c r="H29" i="5"/>
  <c r="P29" i="5"/>
  <c r="I29" i="5"/>
  <c r="L29" i="5"/>
  <c r="C29" i="5"/>
  <c r="M29" i="5"/>
  <c r="D29" i="5"/>
  <c r="C31" i="5"/>
  <c r="H31" i="5"/>
  <c r="L31" i="5"/>
  <c r="P31" i="5"/>
  <c r="D31" i="5"/>
  <c r="I31" i="5"/>
  <c r="M31" i="5"/>
  <c r="E31" i="5"/>
  <c r="N31" i="5"/>
  <c r="O31" i="5"/>
  <c r="G31" i="5"/>
  <c r="J31" i="5"/>
  <c r="K31" i="5"/>
  <c r="E33" i="5"/>
  <c r="J33" i="5"/>
  <c r="N33" i="5"/>
  <c r="D33" i="5"/>
  <c r="K33" i="5"/>
  <c r="P33" i="5"/>
  <c r="G33" i="5"/>
  <c r="L33" i="5"/>
  <c r="H33" i="5"/>
  <c r="M33" i="5"/>
  <c r="O33" i="5"/>
  <c r="C35" i="5"/>
  <c r="H35" i="5"/>
  <c r="L35" i="5"/>
  <c r="P35" i="5"/>
  <c r="E35" i="5"/>
  <c r="K35" i="5"/>
  <c r="G35" i="5"/>
  <c r="M35" i="5"/>
  <c r="I35" i="5"/>
  <c r="N35" i="5"/>
  <c r="J35" i="5"/>
  <c r="O35" i="5"/>
  <c r="E37" i="5"/>
  <c r="J37" i="5"/>
  <c r="N37" i="5"/>
  <c r="G37" i="5"/>
  <c r="L37" i="5"/>
  <c r="H37" i="5"/>
  <c r="M37" i="5"/>
  <c r="C37" i="5"/>
  <c r="I37" i="5"/>
  <c r="O37" i="5"/>
  <c r="D37" i="5"/>
  <c r="K37" i="5"/>
  <c r="C39" i="5"/>
  <c r="H39" i="5"/>
  <c r="L39" i="5"/>
  <c r="P39" i="5"/>
  <c r="G39" i="5"/>
  <c r="M39" i="5"/>
  <c r="I39" i="5"/>
  <c r="N39" i="5"/>
  <c r="D39" i="5"/>
  <c r="J39" i="5"/>
  <c r="O39" i="5"/>
  <c r="E39" i="5"/>
  <c r="E41" i="5"/>
  <c r="J41" i="5"/>
  <c r="N41" i="5"/>
  <c r="H41" i="5"/>
  <c r="M41" i="5"/>
  <c r="C41" i="5"/>
  <c r="I41" i="5"/>
  <c r="O41" i="5"/>
  <c r="D41" i="5"/>
  <c r="K41" i="5"/>
  <c r="P41" i="5"/>
  <c r="C43" i="5"/>
  <c r="H43" i="5"/>
  <c r="L43" i="5"/>
  <c r="P43" i="5"/>
  <c r="I43" i="5"/>
  <c r="N43" i="5"/>
  <c r="D43" i="5"/>
  <c r="J43" i="5"/>
  <c r="O43" i="5"/>
  <c r="E43" i="5"/>
  <c r="K43" i="5"/>
  <c r="M43" i="5"/>
  <c r="E45" i="5"/>
  <c r="J45" i="5"/>
  <c r="N45" i="5"/>
  <c r="D45" i="5"/>
  <c r="K45" i="5"/>
  <c r="P45" i="5"/>
  <c r="G45" i="5"/>
  <c r="L45" i="5"/>
  <c r="C45" i="5"/>
  <c r="O45" i="5"/>
  <c r="H45" i="5"/>
  <c r="C47" i="5"/>
  <c r="H47" i="5"/>
  <c r="L47" i="5"/>
  <c r="P47" i="5"/>
  <c r="E47" i="5"/>
  <c r="K47" i="5"/>
  <c r="G47" i="5"/>
  <c r="M47" i="5"/>
  <c r="J47" i="5"/>
  <c r="N47" i="5"/>
  <c r="E49" i="5"/>
  <c r="J49" i="5"/>
  <c r="N49" i="5"/>
  <c r="D49" i="5"/>
  <c r="K49" i="5"/>
  <c r="P49" i="5"/>
  <c r="G49" i="5"/>
  <c r="L49" i="5"/>
  <c r="C51" i="5"/>
  <c r="H51" i="5"/>
  <c r="L51" i="5"/>
  <c r="P51" i="5"/>
  <c r="E51" i="5"/>
  <c r="K51" i="5"/>
  <c r="G51" i="5"/>
  <c r="M51" i="5"/>
  <c r="D9" i="6"/>
  <c r="I9" i="6"/>
  <c r="M9" i="6"/>
  <c r="C9" i="6"/>
  <c r="E9" i="6"/>
  <c r="J9" i="6"/>
  <c r="N9" i="6"/>
  <c r="K9" i="6"/>
  <c r="L9" i="6"/>
  <c r="O9" i="6"/>
  <c r="P9" i="6"/>
  <c r="G9" i="6"/>
  <c r="H9" i="6"/>
  <c r="E11" i="6"/>
  <c r="J11" i="6"/>
  <c r="N11" i="6"/>
  <c r="G11" i="6"/>
  <c r="K11" i="6"/>
  <c r="O11" i="6"/>
  <c r="I11" i="6"/>
  <c r="C11" i="6"/>
  <c r="L11" i="6"/>
  <c r="M11" i="6"/>
  <c r="P11" i="6"/>
  <c r="D11" i="6"/>
  <c r="H11" i="6"/>
  <c r="C13" i="6"/>
  <c r="H13" i="6"/>
  <c r="L13" i="6"/>
  <c r="P13" i="6"/>
  <c r="D13" i="6"/>
  <c r="I13" i="6"/>
  <c r="M13" i="6"/>
  <c r="G13" i="6"/>
  <c r="O13" i="6"/>
  <c r="J13" i="6"/>
  <c r="E13" i="6"/>
  <c r="K13" i="6"/>
  <c r="N13" i="6"/>
  <c r="E15" i="6"/>
  <c r="J15" i="6"/>
  <c r="N15" i="6"/>
  <c r="G15" i="6"/>
  <c r="K15" i="6"/>
  <c r="O15" i="6"/>
  <c r="D15" i="6"/>
  <c r="M15" i="6"/>
  <c r="H15" i="6"/>
  <c r="P15" i="6"/>
  <c r="I15" i="6"/>
  <c r="L15" i="6"/>
  <c r="C15" i="6"/>
  <c r="C17" i="6"/>
  <c r="H17" i="6"/>
  <c r="L17" i="6"/>
  <c r="P17" i="6"/>
  <c r="D17" i="6"/>
  <c r="I17" i="6"/>
  <c r="M17" i="6"/>
  <c r="K17" i="6"/>
  <c r="E17" i="6"/>
  <c r="N17" i="6"/>
  <c r="O17" i="6"/>
  <c r="G17" i="6"/>
  <c r="J17" i="6"/>
  <c r="E19" i="6"/>
  <c r="J19" i="6"/>
  <c r="N19" i="6"/>
  <c r="G19" i="6"/>
  <c r="K19" i="6"/>
  <c r="O19" i="6"/>
  <c r="I19" i="6"/>
  <c r="C19" i="6"/>
  <c r="L19" i="6"/>
  <c r="D19" i="6"/>
  <c r="H19" i="6"/>
  <c r="M19" i="6"/>
  <c r="P19" i="6"/>
  <c r="C21" i="6"/>
  <c r="H21" i="6"/>
  <c r="L21" i="6"/>
  <c r="P21" i="6"/>
  <c r="D21" i="6"/>
  <c r="I21" i="6"/>
  <c r="M21" i="6"/>
  <c r="G21" i="6"/>
  <c r="O21" i="6"/>
  <c r="J21" i="6"/>
  <c r="K21" i="6"/>
  <c r="N21" i="6"/>
  <c r="E21" i="6"/>
  <c r="E23" i="6"/>
  <c r="J23" i="6"/>
  <c r="N23" i="6"/>
  <c r="G23" i="6"/>
  <c r="K23" i="6"/>
  <c r="O23" i="6"/>
  <c r="D23" i="6"/>
  <c r="M23" i="6"/>
  <c r="H23" i="6"/>
  <c r="P23" i="6"/>
  <c r="C23" i="6"/>
  <c r="I23" i="6"/>
  <c r="L23" i="6"/>
  <c r="C25" i="6"/>
  <c r="H25" i="6"/>
  <c r="L25" i="6"/>
  <c r="P25" i="6"/>
  <c r="D25" i="6"/>
  <c r="I25" i="6"/>
  <c r="M25" i="6"/>
  <c r="K25" i="6"/>
  <c r="E25" i="6"/>
  <c r="N25" i="6"/>
  <c r="G25" i="6"/>
  <c r="J25" i="6"/>
  <c r="O25" i="6"/>
  <c r="E27" i="6"/>
  <c r="J27" i="6"/>
  <c r="N27" i="6"/>
  <c r="G27" i="6"/>
  <c r="K27" i="6"/>
  <c r="O27" i="6"/>
  <c r="I27" i="6"/>
  <c r="C27" i="6"/>
  <c r="L27" i="6"/>
  <c r="M27" i="6"/>
  <c r="P27" i="6"/>
  <c r="D27" i="6"/>
  <c r="H27" i="6"/>
  <c r="C29" i="6"/>
  <c r="H29" i="6"/>
  <c r="L29" i="6"/>
  <c r="P29" i="6"/>
  <c r="D29" i="6"/>
  <c r="I29" i="6"/>
  <c r="M29" i="6"/>
  <c r="G29" i="6"/>
  <c r="O29" i="6"/>
  <c r="J29" i="6"/>
  <c r="E29" i="6"/>
  <c r="K29" i="6"/>
  <c r="N29" i="6"/>
  <c r="E31" i="6"/>
  <c r="H31" i="6"/>
  <c r="L31" i="6"/>
  <c r="P31" i="6"/>
  <c r="C31" i="6"/>
  <c r="I31" i="6"/>
  <c r="M31" i="6"/>
  <c r="D31" i="6"/>
  <c r="N31" i="6"/>
  <c r="G31" i="6"/>
  <c r="O31" i="6"/>
  <c r="J31" i="6"/>
  <c r="K31" i="6"/>
  <c r="E33" i="6"/>
  <c r="J33" i="6"/>
  <c r="N33" i="6"/>
  <c r="G33" i="6"/>
  <c r="K33" i="6"/>
  <c r="O33" i="6"/>
  <c r="C33" i="6"/>
  <c r="L33" i="6"/>
  <c r="D33" i="6"/>
  <c r="M33" i="6"/>
  <c r="H33" i="6"/>
  <c r="I33" i="6"/>
  <c r="P33" i="6"/>
  <c r="C35" i="6"/>
  <c r="H35" i="6"/>
  <c r="L35" i="6"/>
  <c r="P35" i="6"/>
  <c r="D35" i="6"/>
  <c r="I35" i="6"/>
  <c r="N35" i="6"/>
  <c r="J35" i="6"/>
  <c r="O35" i="6"/>
  <c r="K35" i="6"/>
  <c r="M35" i="6"/>
  <c r="E35" i="6"/>
  <c r="G35" i="6"/>
  <c r="E37" i="6"/>
  <c r="J37" i="6"/>
  <c r="N37" i="6"/>
  <c r="C37" i="6"/>
  <c r="I37" i="6"/>
  <c r="O37" i="6"/>
  <c r="D37" i="6"/>
  <c r="K37" i="6"/>
  <c r="P37" i="6"/>
  <c r="G37" i="6"/>
  <c r="H37" i="6"/>
  <c r="L37" i="6"/>
  <c r="M37" i="6"/>
  <c r="C39" i="6"/>
  <c r="H39" i="6"/>
  <c r="L39" i="6"/>
  <c r="P39" i="6"/>
  <c r="D39" i="6"/>
  <c r="J39" i="6"/>
  <c r="O39" i="6"/>
  <c r="E39" i="6"/>
  <c r="K39" i="6"/>
  <c r="M39" i="6"/>
  <c r="N39" i="6"/>
  <c r="G39" i="6"/>
  <c r="I39" i="6"/>
  <c r="E41" i="6"/>
  <c r="J41" i="6"/>
  <c r="N41" i="6"/>
  <c r="D41" i="6"/>
  <c r="K41" i="6"/>
  <c r="P41" i="6"/>
  <c r="G41" i="6"/>
  <c r="L41" i="6"/>
  <c r="H41" i="6"/>
  <c r="I41" i="6"/>
  <c r="C41" i="6"/>
  <c r="M41" i="6"/>
  <c r="O41" i="6"/>
  <c r="C43" i="6"/>
  <c r="H43" i="6"/>
  <c r="L43" i="6"/>
  <c r="P43" i="6"/>
  <c r="E43" i="6"/>
  <c r="K43" i="6"/>
  <c r="G43" i="6"/>
  <c r="M43" i="6"/>
  <c r="N43" i="6"/>
  <c r="D43" i="6"/>
  <c r="O43" i="6"/>
  <c r="I43" i="6"/>
  <c r="G45" i="6"/>
  <c r="K45" i="6"/>
  <c r="O45" i="6"/>
  <c r="C45" i="6"/>
  <c r="H45" i="6"/>
  <c r="L45" i="6"/>
  <c r="P45" i="6"/>
  <c r="D45" i="6"/>
  <c r="M45" i="6"/>
  <c r="E45" i="6"/>
  <c r="N45" i="6"/>
  <c r="I45" i="6"/>
  <c r="J45" i="6"/>
  <c r="D47" i="6"/>
  <c r="I47" i="6"/>
  <c r="M47" i="6"/>
  <c r="E47" i="6"/>
  <c r="J47" i="6"/>
  <c r="N47" i="6"/>
  <c r="K47" i="6"/>
  <c r="C47" i="6"/>
  <c r="L47" i="6"/>
  <c r="O47" i="6"/>
  <c r="P47" i="6"/>
  <c r="G47" i="6"/>
  <c r="H47" i="6"/>
  <c r="G49" i="6"/>
  <c r="K49" i="6"/>
  <c r="O49" i="6"/>
  <c r="C49" i="6"/>
  <c r="H49" i="6"/>
  <c r="L49" i="6"/>
  <c r="P49" i="6"/>
  <c r="I49" i="6"/>
  <c r="J49" i="6"/>
  <c r="D49" i="6"/>
  <c r="E49" i="6"/>
  <c r="M49" i="6"/>
  <c r="N49" i="6"/>
  <c r="D51" i="6"/>
  <c r="I51" i="6"/>
  <c r="M51" i="6"/>
  <c r="E51" i="6"/>
  <c r="J51" i="6"/>
  <c r="N51" i="6"/>
  <c r="G51" i="6"/>
  <c r="O51" i="6"/>
  <c r="H51" i="6"/>
  <c r="P51" i="6"/>
  <c r="K51" i="6"/>
  <c r="L51" i="6"/>
  <c r="C51" i="6"/>
  <c r="M9" i="4"/>
  <c r="H9" i="4"/>
  <c r="N51" i="4"/>
  <c r="I51" i="4"/>
  <c r="C51" i="4"/>
  <c r="K50" i="4"/>
  <c r="E50" i="4"/>
  <c r="N49" i="4"/>
  <c r="E49" i="4"/>
  <c r="K48" i="4"/>
  <c r="P47" i="4"/>
  <c r="H47" i="4"/>
  <c r="M46" i="4"/>
  <c r="D46" i="4"/>
  <c r="J45" i="4"/>
  <c r="O44" i="4"/>
  <c r="G44" i="4"/>
  <c r="L43" i="4"/>
  <c r="C43" i="4"/>
  <c r="I42" i="4"/>
  <c r="N41" i="4"/>
  <c r="E41" i="4"/>
  <c r="K40" i="4"/>
  <c r="P39" i="4"/>
  <c r="H39" i="4"/>
  <c r="M38" i="4"/>
  <c r="D38" i="4"/>
  <c r="J37" i="4"/>
  <c r="O36" i="4"/>
  <c r="G36" i="4"/>
  <c r="L35" i="4"/>
  <c r="C35" i="4"/>
  <c r="I34" i="4"/>
  <c r="N33" i="4"/>
  <c r="E33" i="4"/>
  <c r="K32" i="4"/>
  <c r="P31" i="4"/>
  <c r="H31" i="4"/>
  <c r="M30" i="4"/>
  <c r="D30" i="4"/>
  <c r="J29" i="4"/>
  <c r="O28" i="4"/>
  <c r="G28" i="4"/>
  <c r="L27" i="4"/>
  <c r="C27" i="4"/>
  <c r="I26" i="4"/>
  <c r="N25" i="4"/>
  <c r="E25" i="4"/>
  <c r="K24" i="4"/>
  <c r="P23" i="4"/>
  <c r="H23" i="4"/>
  <c r="M22" i="4"/>
  <c r="D22" i="4"/>
  <c r="J21" i="4"/>
  <c r="O20" i="4"/>
  <c r="G20" i="4"/>
  <c r="L19" i="4"/>
  <c r="C19" i="4"/>
  <c r="I18" i="4"/>
  <c r="N17" i="4"/>
  <c r="E17" i="4"/>
  <c r="K16" i="4"/>
  <c r="P15" i="4"/>
  <c r="E15" i="4"/>
  <c r="I14" i="4"/>
  <c r="K13" i="4"/>
  <c r="M12" i="4"/>
  <c r="P11" i="4"/>
  <c r="D11" i="4"/>
  <c r="G10" i="4"/>
  <c r="K9" i="5"/>
  <c r="N51" i="5"/>
  <c r="P50" i="5"/>
  <c r="H49" i="5"/>
  <c r="D47" i="5"/>
  <c r="I45" i="5"/>
  <c r="K39" i="5"/>
  <c r="C33" i="5"/>
  <c r="O19" i="5"/>
  <c r="P36" i="6"/>
  <c r="D10" i="5"/>
  <c r="I10" i="5"/>
  <c r="M10" i="5"/>
  <c r="E10" i="5"/>
  <c r="J10" i="5"/>
  <c r="N10" i="5"/>
  <c r="G10" i="5"/>
  <c r="O10" i="5"/>
  <c r="H10" i="5"/>
  <c r="P10" i="5"/>
  <c r="K10" i="5"/>
  <c r="L10" i="5"/>
  <c r="G12" i="5"/>
  <c r="K12" i="5"/>
  <c r="O12" i="5"/>
  <c r="C12" i="5"/>
  <c r="H12" i="5"/>
  <c r="L12" i="5"/>
  <c r="P12" i="5"/>
  <c r="D12" i="5"/>
  <c r="M12" i="5"/>
  <c r="E12" i="5"/>
  <c r="N12" i="5"/>
  <c r="I12" i="5"/>
  <c r="J12" i="5"/>
  <c r="D14" i="5"/>
  <c r="I14" i="5"/>
  <c r="M14" i="5"/>
  <c r="E14" i="5"/>
  <c r="J14" i="5"/>
  <c r="N14" i="5"/>
  <c r="K14" i="5"/>
  <c r="C14" i="5"/>
  <c r="L14" i="5"/>
  <c r="G14" i="5"/>
  <c r="H14" i="5"/>
  <c r="O14" i="5"/>
  <c r="G16" i="5"/>
  <c r="K16" i="5"/>
  <c r="O16" i="5"/>
  <c r="C16" i="5"/>
  <c r="H16" i="5"/>
  <c r="L16" i="5"/>
  <c r="P16" i="5"/>
  <c r="I16" i="5"/>
  <c r="J16" i="5"/>
  <c r="M16" i="5"/>
  <c r="N16" i="5"/>
  <c r="D16" i="5"/>
  <c r="D18" i="5"/>
  <c r="I18" i="5"/>
  <c r="M18" i="5"/>
  <c r="E18" i="5"/>
  <c r="J18" i="5"/>
  <c r="N18" i="5"/>
  <c r="G18" i="5"/>
  <c r="O18" i="5"/>
  <c r="H18" i="5"/>
  <c r="P18" i="5"/>
  <c r="C18" i="5"/>
  <c r="K18" i="5"/>
  <c r="L18" i="5"/>
  <c r="G20" i="5"/>
  <c r="K20" i="5"/>
  <c r="O20" i="5"/>
  <c r="C20" i="5"/>
  <c r="H20" i="5"/>
  <c r="L20" i="5"/>
  <c r="P20" i="5"/>
  <c r="D20" i="5"/>
  <c r="M20" i="5"/>
  <c r="E20" i="5"/>
  <c r="I20" i="5"/>
  <c r="J20" i="5"/>
  <c r="N20" i="5"/>
  <c r="D22" i="5"/>
  <c r="I22" i="5"/>
  <c r="M22" i="5"/>
  <c r="E22" i="5"/>
  <c r="J22" i="5"/>
  <c r="N22" i="5"/>
  <c r="K22" i="5"/>
  <c r="C22" i="5"/>
  <c r="O22" i="5"/>
  <c r="G22" i="5"/>
  <c r="P22" i="5"/>
  <c r="H22" i="5"/>
  <c r="L22" i="5"/>
  <c r="G24" i="5"/>
  <c r="K24" i="5"/>
  <c r="O24" i="5"/>
  <c r="C24" i="5"/>
  <c r="H24" i="5"/>
  <c r="L24" i="5"/>
  <c r="P24" i="5"/>
  <c r="I24" i="5"/>
  <c r="J24" i="5"/>
  <c r="M24" i="5"/>
  <c r="D24" i="5"/>
  <c r="N24" i="5"/>
  <c r="D26" i="5"/>
  <c r="I26" i="5"/>
  <c r="M26" i="5"/>
  <c r="E26" i="5"/>
  <c r="J26" i="5"/>
  <c r="N26" i="5"/>
  <c r="G26" i="5"/>
  <c r="O26" i="5"/>
  <c r="C26" i="5"/>
  <c r="P26" i="5"/>
  <c r="H26" i="5"/>
  <c r="K26" i="5"/>
  <c r="G28" i="5"/>
  <c r="K28" i="5"/>
  <c r="O28" i="5"/>
  <c r="C28" i="5"/>
  <c r="H28" i="5"/>
  <c r="L28" i="5"/>
  <c r="P28" i="5"/>
  <c r="D28" i="5"/>
  <c r="M28" i="5"/>
  <c r="J28" i="5"/>
  <c r="N28" i="5"/>
  <c r="E28" i="5"/>
  <c r="I28" i="5"/>
  <c r="D30" i="5"/>
  <c r="I30" i="5"/>
  <c r="M30" i="5"/>
  <c r="E30" i="5"/>
  <c r="J30" i="5"/>
  <c r="N30" i="5"/>
  <c r="K30" i="5"/>
  <c r="G30" i="5"/>
  <c r="P30" i="5"/>
  <c r="H30" i="5"/>
  <c r="L30" i="5"/>
  <c r="G32" i="5"/>
  <c r="K32" i="5"/>
  <c r="C32" i="5"/>
  <c r="H32" i="5"/>
  <c r="L32" i="5"/>
  <c r="I32" i="5"/>
  <c r="O32" i="5"/>
  <c r="M32" i="5"/>
  <c r="D32" i="5"/>
  <c r="N32" i="5"/>
  <c r="E32" i="5"/>
  <c r="P32" i="5"/>
  <c r="J32" i="5"/>
  <c r="D34" i="5"/>
  <c r="I34" i="5"/>
  <c r="M34" i="5"/>
  <c r="H34" i="5"/>
  <c r="N34" i="5"/>
  <c r="C34" i="5"/>
  <c r="J34" i="5"/>
  <c r="O34" i="5"/>
  <c r="E34" i="5"/>
  <c r="K34" i="5"/>
  <c r="P34" i="5"/>
  <c r="G34" i="5"/>
  <c r="G36" i="5"/>
  <c r="K36" i="5"/>
  <c r="O36" i="5"/>
  <c r="C36" i="5"/>
  <c r="I36" i="5"/>
  <c r="N36" i="5"/>
  <c r="D36" i="5"/>
  <c r="J36" i="5"/>
  <c r="P36" i="5"/>
  <c r="E36" i="5"/>
  <c r="L36" i="5"/>
  <c r="D38" i="5"/>
  <c r="I38" i="5"/>
  <c r="M38" i="5"/>
  <c r="C38" i="5"/>
  <c r="J38" i="5"/>
  <c r="O38" i="5"/>
  <c r="E38" i="5"/>
  <c r="K38" i="5"/>
  <c r="P38" i="5"/>
  <c r="G38" i="5"/>
  <c r="L38" i="5"/>
  <c r="N38" i="5"/>
  <c r="G40" i="5"/>
  <c r="K40" i="5"/>
  <c r="O40" i="5"/>
  <c r="D40" i="5"/>
  <c r="J40" i="5"/>
  <c r="P40" i="5"/>
  <c r="E40" i="5"/>
  <c r="L40" i="5"/>
  <c r="H40" i="5"/>
  <c r="M40" i="5"/>
  <c r="I40" i="5"/>
  <c r="N40" i="5"/>
  <c r="D42" i="5"/>
  <c r="I42" i="5"/>
  <c r="M42" i="5"/>
  <c r="E42" i="5"/>
  <c r="K42" i="5"/>
  <c r="P42" i="5"/>
  <c r="G42" i="5"/>
  <c r="L42" i="5"/>
  <c r="H42" i="5"/>
  <c r="N42" i="5"/>
  <c r="C42" i="5"/>
  <c r="J42" i="5"/>
  <c r="G44" i="5"/>
  <c r="K44" i="5"/>
  <c r="O44" i="5"/>
  <c r="E44" i="5"/>
  <c r="L44" i="5"/>
  <c r="H44" i="5"/>
  <c r="M44" i="5"/>
  <c r="C44" i="5"/>
  <c r="I44" i="5"/>
  <c r="N44" i="5"/>
  <c r="D44" i="5"/>
  <c r="D46" i="5"/>
  <c r="I46" i="5"/>
  <c r="M46" i="5"/>
  <c r="H46" i="5"/>
  <c r="N46" i="5"/>
  <c r="C46" i="5"/>
  <c r="J46" i="5"/>
  <c r="O46" i="5"/>
  <c r="L46" i="5"/>
  <c r="E46" i="5"/>
  <c r="P46" i="5"/>
  <c r="G48" i="5"/>
  <c r="K48" i="5"/>
  <c r="O48" i="5"/>
  <c r="C48" i="5"/>
  <c r="D48" i="5"/>
  <c r="H48" i="5"/>
  <c r="M48" i="5"/>
  <c r="I48" i="5"/>
  <c r="N48" i="5"/>
  <c r="D50" i="5"/>
  <c r="I50" i="5"/>
  <c r="M50" i="5"/>
  <c r="H50" i="5"/>
  <c r="N50" i="5"/>
  <c r="C50" i="5"/>
  <c r="J50" i="5"/>
  <c r="O50" i="5"/>
  <c r="G10" i="6"/>
  <c r="K10" i="6"/>
  <c r="O10" i="6"/>
  <c r="C10" i="6"/>
  <c r="H10" i="6"/>
  <c r="L10" i="6"/>
  <c r="P10" i="6"/>
  <c r="E10" i="6"/>
  <c r="N10" i="6"/>
  <c r="I10" i="6"/>
  <c r="J10" i="6"/>
  <c r="M10" i="6"/>
  <c r="D10" i="6"/>
  <c r="D12" i="6"/>
  <c r="I12" i="6"/>
  <c r="M12" i="6"/>
  <c r="E12" i="6"/>
  <c r="J12" i="6"/>
  <c r="N12" i="6"/>
  <c r="C12" i="6"/>
  <c r="L12" i="6"/>
  <c r="G12" i="6"/>
  <c r="O12" i="6"/>
  <c r="P12" i="6"/>
  <c r="H12" i="6"/>
  <c r="K12" i="6"/>
  <c r="G14" i="6"/>
  <c r="K14" i="6"/>
  <c r="O14" i="6"/>
  <c r="C14" i="6"/>
  <c r="H14" i="6"/>
  <c r="L14" i="6"/>
  <c r="P14" i="6"/>
  <c r="J14" i="6"/>
  <c r="D14" i="6"/>
  <c r="M14" i="6"/>
  <c r="E14" i="6"/>
  <c r="I14" i="6"/>
  <c r="N14" i="6"/>
  <c r="G18" i="6"/>
  <c r="K18" i="6"/>
  <c r="O18" i="6"/>
  <c r="C18" i="6"/>
  <c r="H18" i="6"/>
  <c r="L18" i="6"/>
  <c r="P18" i="6"/>
  <c r="E18" i="6"/>
  <c r="N18" i="6"/>
  <c r="I18" i="6"/>
  <c r="D18" i="6"/>
  <c r="J18" i="6"/>
  <c r="M18" i="6"/>
  <c r="D24" i="6"/>
  <c r="I24" i="6"/>
  <c r="M24" i="6"/>
  <c r="E24" i="6"/>
  <c r="J24" i="6"/>
  <c r="N24" i="6"/>
  <c r="H24" i="6"/>
  <c r="P24" i="6"/>
  <c r="K24" i="6"/>
  <c r="C24" i="6"/>
  <c r="G24" i="6"/>
  <c r="L24" i="6"/>
  <c r="D28" i="6"/>
  <c r="I28" i="6"/>
  <c r="M28" i="6"/>
  <c r="E28" i="6"/>
  <c r="J28" i="6"/>
  <c r="N28" i="6"/>
  <c r="C28" i="6"/>
  <c r="L28" i="6"/>
  <c r="G28" i="6"/>
  <c r="O28" i="6"/>
  <c r="P28" i="6"/>
  <c r="H28" i="6"/>
  <c r="K28" i="6"/>
  <c r="D34" i="6"/>
  <c r="I34" i="6"/>
  <c r="M34" i="6"/>
  <c r="E34" i="6"/>
  <c r="J34" i="6"/>
  <c r="N34" i="6"/>
  <c r="G34" i="6"/>
  <c r="O34" i="6"/>
  <c r="H34" i="6"/>
  <c r="P34" i="6"/>
  <c r="K34" i="6"/>
  <c r="L34" i="6"/>
  <c r="C34" i="6"/>
  <c r="G40" i="6"/>
  <c r="K40" i="6"/>
  <c r="O40" i="6"/>
  <c r="H40" i="6"/>
  <c r="M40" i="6"/>
  <c r="C40" i="6"/>
  <c r="I40" i="6"/>
  <c r="N40" i="6"/>
  <c r="J40" i="6"/>
  <c r="L40" i="6"/>
  <c r="P40" i="6"/>
  <c r="D40" i="6"/>
  <c r="E40" i="6"/>
  <c r="C44" i="6"/>
  <c r="H44" i="6"/>
  <c r="L44" i="6"/>
  <c r="P44" i="6"/>
  <c r="D44" i="6"/>
  <c r="I44" i="6"/>
  <c r="M44" i="6"/>
  <c r="J44" i="6"/>
  <c r="K44" i="6"/>
  <c r="E44" i="6"/>
  <c r="G44" i="6"/>
  <c r="N44" i="6"/>
  <c r="O44" i="6"/>
  <c r="E50" i="6"/>
  <c r="J50" i="6"/>
  <c r="N50" i="6"/>
  <c r="G50" i="6"/>
  <c r="K50" i="6"/>
  <c r="O50" i="6"/>
  <c r="C50" i="6"/>
  <c r="L50" i="6"/>
  <c r="D50" i="6"/>
  <c r="M50" i="6"/>
  <c r="H50" i="6"/>
  <c r="I50" i="6"/>
  <c r="P50" i="6"/>
  <c r="C9" i="4"/>
  <c r="L9" i="4"/>
  <c r="E9" i="4"/>
  <c r="M51" i="4"/>
  <c r="H51" i="4"/>
  <c r="O50" i="4"/>
  <c r="J50" i="4"/>
  <c r="D50" i="4"/>
  <c r="K49" i="4"/>
  <c r="P48" i="4"/>
  <c r="H48" i="4"/>
  <c r="M47" i="4"/>
  <c r="D47" i="4"/>
  <c r="J46" i="4"/>
  <c r="O45" i="4"/>
  <c r="G45" i="4"/>
  <c r="L44" i="4"/>
  <c r="C44" i="4"/>
  <c r="I43" i="4"/>
  <c r="N42" i="4"/>
  <c r="E42" i="4"/>
  <c r="K41" i="4"/>
  <c r="P40" i="4"/>
  <c r="H40" i="4"/>
  <c r="M39" i="4"/>
  <c r="D39" i="4"/>
  <c r="J38" i="4"/>
  <c r="O37" i="4"/>
  <c r="G37" i="4"/>
  <c r="L36" i="4"/>
  <c r="C36" i="4"/>
  <c r="I35" i="4"/>
  <c r="N34" i="4"/>
  <c r="E34" i="4"/>
  <c r="K33" i="4"/>
  <c r="P32" i="4"/>
  <c r="H32" i="4"/>
  <c r="M31" i="4"/>
  <c r="D31" i="4"/>
  <c r="J30" i="4"/>
  <c r="O29" i="4"/>
  <c r="G29" i="4"/>
  <c r="L28" i="4"/>
  <c r="C28" i="4"/>
  <c r="I27" i="4"/>
  <c r="N26" i="4"/>
  <c r="E26" i="4"/>
  <c r="K25" i="4"/>
  <c r="P24" i="4"/>
  <c r="H24" i="4"/>
  <c r="M23" i="4"/>
  <c r="D23" i="4"/>
  <c r="J22" i="4"/>
  <c r="O21" i="4"/>
  <c r="G21" i="4"/>
  <c r="L20" i="4"/>
  <c r="C20" i="4"/>
  <c r="I19" i="4"/>
  <c r="N18" i="4"/>
  <c r="E18" i="4"/>
  <c r="K17" i="4"/>
  <c r="P16" i="4"/>
  <c r="H16" i="4"/>
  <c r="M15" i="4"/>
  <c r="O14" i="4"/>
  <c r="D14" i="4"/>
  <c r="G13" i="4"/>
  <c r="I12" i="4"/>
  <c r="L11" i="4"/>
  <c r="N10" i="4"/>
  <c r="C9" i="5"/>
  <c r="G9" i="5"/>
  <c r="J51" i="5"/>
  <c r="L50" i="5"/>
  <c r="O49" i="5"/>
  <c r="C49" i="5"/>
  <c r="E48" i="5"/>
  <c r="K46" i="5"/>
  <c r="P44" i="5"/>
  <c r="L41" i="5"/>
  <c r="H38" i="5"/>
  <c r="D35" i="5"/>
  <c r="O30" i="5"/>
  <c r="E24" i="5"/>
  <c r="E16" i="5"/>
  <c r="O24" i="6"/>
  <c r="F53" i="5" l="1"/>
  <c r="F56" i="2" s="1"/>
  <c r="F54" i="6"/>
  <c r="F60" i="2" s="1"/>
  <c r="P53" i="5"/>
  <c r="L53" i="5"/>
  <c r="L56" i="2" s="1"/>
  <c r="H53" i="5"/>
  <c r="H56" i="2" s="1"/>
  <c r="O53" i="6"/>
  <c r="O59" i="2" s="1"/>
  <c r="J53" i="6"/>
  <c r="J59" i="2" s="1"/>
  <c r="D53" i="5"/>
  <c r="D56" i="2" s="1"/>
  <c r="H53" i="6"/>
  <c r="H59" i="2" s="1"/>
  <c r="L53" i="6"/>
  <c r="L59" i="2" s="1"/>
  <c r="E53" i="6"/>
  <c r="E59" i="2" s="1"/>
  <c r="D53" i="6"/>
  <c r="D59" i="2" s="1"/>
  <c r="G53" i="5"/>
  <c r="G56" i="2" s="1"/>
  <c r="I53" i="5"/>
  <c r="I56" i="2" s="1"/>
  <c r="K53" i="5"/>
  <c r="K56" i="2" s="1"/>
  <c r="M53" i="5"/>
  <c r="M56" i="2" s="1"/>
  <c r="G53" i="6"/>
  <c r="G59" i="2" s="1"/>
  <c r="K53" i="6"/>
  <c r="K59" i="2" s="1"/>
  <c r="C53" i="6"/>
  <c r="C59" i="2" s="1"/>
  <c r="C53" i="5"/>
  <c r="C56" i="2" s="1"/>
  <c r="I53" i="6"/>
  <c r="I59" i="2" s="1"/>
  <c r="P53" i="6"/>
  <c r="P59" i="2" s="1"/>
  <c r="N53" i="6"/>
  <c r="N59" i="2" s="1"/>
  <c r="M53" i="6"/>
  <c r="M59" i="2" s="1"/>
  <c r="E53" i="5"/>
  <c r="E56" i="2" s="1"/>
  <c r="J53" i="5"/>
  <c r="J56" i="2" s="1"/>
  <c r="O53" i="5"/>
  <c r="O56" i="2" s="1"/>
  <c r="N53" i="5"/>
  <c r="N56" i="2" s="1"/>
  <c r="F54" i="5" l="1"/>
  <c r="F57" i="2" s="1"/>
  <c r="P54" i="5"/>
  <c r="P57" i="2" s="1"/>
  <c r="P56" i="2"/>
  <c r="H54" i="5"/>
  <c r="H57" i="2" s="1"/>
  <c r="L54" i="5"/>
  <c r="L57" i="2" s="1"/>
  <c r="P54" i="6"/>
  <c r="P60" i="2" s="1"/>
  <c r="L54" i="6"/>
  <c r="L60" i="2" s="1"/>
  <c r="I54" i="6"/>
  <c r="I60" i="2" s="1"/>
  <c r="H54" i="6"/>
  <c r="H60" i="2" s="1"/>
  <c r="K54" i="6"/>
  <c r="K60" i="2" s="1"/>
  <c r="O54" i="6"/>
  <c r="O60" i="2" s="1"/>
  <c r="E54" i="5"/>
  <c r="E57" i="2" s="1"/>
  <c r="G54" i="5"/>
  <c r="G57" i="2" s="1"/>
  <c r="M54" i="6"/>
  <c r="M60" i="2" s="1"/>
  <c r="M54" i="5"/>
  <c r="M57" i="2" s="1"/>
  <c r="D54" i="6"/>
  <c r="D60" i="2" s="1"/>
  <c r="D54" i="5"/>
  <c r="D57" i="2" s="1"/>
  <c r="J54" i="5"/>
  <c r="J57" i="2" s="1"/>
  <c r="I54" i="5"/>
  <c r="I57" i="2" s="1"/>
  <c r="G54" i="6"/>
  <c r="G60" i="2" s="1"/>
  <c r="N54" i="5"/>
  <c r="N57" i="2" s="1"/>
  <c r="C54" i="5"/>
  <c r="C57" i="2" s="1"/>
  <c r="O54" i="5"/>
  <c r="O57" i="2" s="1"/>
  <c r="N54" i="6"/>
  <c r="N60" i="2" s="1"/>
  <c r="Q53" i="6"/>
  <c r="Q59" i="2" s="1"/>
  <c r="C54" i="6"/>
  <c r="C60" i="2" s="1"/>
  <c r="K54" i="5"/>
  <c r="K57" i="2" s="1"/>
  <c r="E54" i="6"/>
  <c r="E60" i="2" s="1"/>
  <c r="J54" i="6"/>
  <c r="J60" i="2" s="1"/>
  <c r="Q53" i="5"/>
  <c r="Q56" i="2" s="1"/>
  <c r="Q54" i="5" l="1"/>
  <c r="Q57" i="2" s="1"/>
  <c r="Q54" i="6"/>
  <c r="Q60" i="2" s="1"/>
  <c r="O55" i="6" l="1"/>
  <c r="O61" i="2" s="1"/>
  <c r="F55" i="6"/>
  <c r="F61" i="2" s="1"/>
  <c r="K55" i="5"/>
  <c r="K58" i="2" s="1"/>
  <c r="F55" i="5"/>
  <c r="F58" i="2" s="1"/>
  <c r="L55" i="6"/>
  <c r="L61" i="2" s="1"/>
  <c r="M55" i="5"/>
  <c r="M58" i="2" s="1"/>
  <c r="H55" i="6"/>
  <c r="H61" i="2" s="1"/>
  <c r="P55" i="6"/>
  <c r="P61" i="2" s="1"/>
  <c r="J55" i="6"/>
  <c r="J61" i="2" s="1"/>
  <c r="N55" i="6"/>
  <c r="N61" i="2" s="1"/>
  <c r="E55" i="6"/>
  <c r="E61" i="2" s="1"/>
  <c r="I55" i="6"/>
  <c r="I61" i="2" s="1"/>
  <c r="N55" i="5"/>
  <c r="N58" i="2" s="1"/>
  <c r="G55" i="6"/>
  <c r="G61" i="2" s="1"/>
  <c r="E55" i="5"/>
  <c r="E58" i="2" s="1"/>
  <c r="G55" i="5"/>
  <c r="G58" i="2" s="1"/>
  <c r="L55" i="5"/>
  <c r="L58" i="2" s="1"/>
  <c r="P55" i="5"/>
  <c r="P58" i="2" s="1"/>
  <c r="H55" i="5"/>
  <c r="H58" i="2" s="1"/>
  <c r="O55" i="5"/>
  <c r="O58" i="2" s="1"/>
  <c r="D55" i="6"/>
  <c r="D61" i="2" s="1"/>
  <c r="K55" i="6"/>
  <c r="K61" i="2" s="1"/>
  <c r="M55" i="6"/>
  <c r="M61" i="2" s="1"/>
  <c r="J55" i="5"/>
  <c r="J58" i="2" s="1"/>
  <c r="I55" i="5"/>
  <c r="I58" i="2" s="1"/>
  <c r="D55" i="5"/>
  <c r="D58" i="2" s="1"/>
  <c r="C55" i="6"/>
  <c r="C61" i="2" s="1"/>
  <c r="C55" i="5"/>
  <c r="C58" i="2" s="1"/>
  <c r="Q55" i="5" l="1"/>
  <c r="Q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03938438-F25A-4223-B16B-0A611919FA7F}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F8A10637-92C4-4899-8D6C-68C61B1036AC}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8B691535-4E43-46BB-8809-6681CB713969}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<sst xmlns="http://schemas.openxmlformats.org/spreadsheetml/2006/main" count="140" uniqueCount="49">
  <si>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</si>
  <si>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</si>
  <si>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</si>
  <si>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</si>
  <si>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</si>
  <si>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</si>
  <si>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</si>
  <si>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</si>
  <si>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</si>
  <si>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</si>
  <si>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</si>
  <si>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</si>
  <si>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</si>
  <si>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</si>
  <si>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</si>
  <si>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</si>
  <si>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</si>
  <si>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</si>
  <si>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</si>
  <si>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</si>
  <si>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</si>
  <si>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</si>
  <si>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</si>
  <si>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</si>
  <si>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</si>
  <si>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</si>
  <si>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</si>
  <si>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</si>
  <si>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</si>
  <si>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</si>
  <si>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</si>
  <si>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</si>
  <si>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</si>
  <si>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</si>
  <si>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</si>
  <si>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</si>
  <si>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</si>
  <si>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</si>
  <si>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</si>
  <si>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</si>
  <si>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</si>
  <si>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</si>
  <si>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</si>
  <si>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</si>
  <si>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</si>
  <si>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</si>
  <si>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</si>
  <si>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…</t>
  </si>
  <si>
    <t>La Raveyre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</si>
</sst>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Protection="1"/>
    <xf numFmtId="0" fontId="0" fillId="0" borderId="0" xfId="0" applyProtection="1"/>
    <xf numFmtId="0" fontId="1" fillId="0" borderId="0" xfId="0" applyFont="1" applyBorder="1" applyProtection="1"/>
    <xf numFmtId="0" fontId="0" fillId="0" borderId="0" xfId="0" applyFont="1" applyBorder="1" applyProtection="1"/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4" fillId="0" borderId="0" xfId="0" applyFont="1" applyProtection="1"/>
    <xf numFmtId="0" fontId="0" fillId="2" borderId="1" xfId="0" applyFont="1" applyFill="1" applyBorder="1" applyProtection="1">
      <protection locked="0"/>
    </xf>
    <xf numFmtId="0" fontId="2" fillId="3" borderId="0" xfId="0" applyFont="1" applyFill="1" applyProtection="1"/>
    <xf numFmtId="0" fontId="0" fillId="3" borderId="0" xfId="0" applyFill="1" applyProtection="1"/>
    <xf numFmtId="0" fontId="1" fillId="3" borderId="0" xfId="0" applyFont="1" applyFill="1" applyBorder="1" applyProtection="1"/>
    <xf numFmtId="0" fontId="1" fillId="3" borderId="1" xfId="0" applyFont="1" applyFill="1" applyBorder="1" applyAlignment="1" applyProtection="1">
      <alignment vertical="center" wrapText="1"/>
    </xf>
    <xf numFmtId="0" fontId="0" fillId="3" borderId="0" xfId="0" applyFill="1" applyBorder="1" applyProtection="1"/>
    <xf numFmtId="0" fontId="0" fillId="3" borderId="5" xfId="0" applyFill="1" applyBorder="1" applyProtection="1"/>
    <xf numFmtId="0" fontId="1" fillId="3" borderId="5" xfId="0" applyFont="1" applyFill="1" applyBorder="1" applyProtection="1"/>
    <xf numFmtId="0" fontId="1" fillId="3" borderId="0" xfId="0" applyFont="1" applyFill="1" applyProtection="1"/>
    <xf numFmtId="164" fontId="0" fillId="3" borderId="5" xfId="0" applyNumberFormat="1" applyFill="1" applyBorder="1" applyProtection="1"/>
    <xf numFmtId="1" fontId="1" fillId="3" borderId="5" xfId="0" applyNumberFormat="1" applyFont="1" applyFill="1" applyBorder="1" applyProtection="1"/>
    <xf numFmtId="2" fontId="0" fillId="3" borderId="0" xfId="0" applyNumberFormat="1" applyFill="1" applyProtection="1"/>
    <xf numFmtId="164" fontId="1" fillId="3" borderId="0" xfId="0" applyNumberFormat="1" applyFont="1" applyFill="1" applyProtection="1"/>
    <xf numFmtId="1" fontId="0" fillId="3" borderId="5" xfId="0" applyNumberFormat="1" applyFill="1" applyBorder="1" applyProtection="1"/>
    <xf numFmtId="9" fontId="1" fillId="3" borderId="5" xfId="0" applyNumberFormat="1" applyFont="1" applyFill="1" applyBorder="1" applyProtection="1"/>
    <xf numFmtId="164" fontId="0" fillId="3" borderId="0" xfId="0" applyNumberFormat="1" applyFill="1" applyProtection="1"/>
    <xf numFmtId="1" fontId="1" fillId="3" borderId="0" xfId="0" applyNumberFormat="1" applyFont="1" applyFill="1" applyProtection="1"/>
    <xf numFmtId="0" fontId="0" fillId="0" borderId="2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horizontal="right"/>
    </xf>
    <xf numFmtId="0" fontId="1" fillId="3" borderId="5" xfId="0" applyFont="1" applyFill="1" applyBorder="1" applyAlignment="1" applyProtection="1">
      <alignment horizontal="right" vertical="center"/>
    </xf>
    <xf numFmtId="0" fontId="1" fillId="3" borderId="1" xfId="0" applyFont="1" applyFill="1" applyBorder="1" applyAlignment="1" applyProtection="1">
      <alignment horizontal="center" vertical="center"/>
    </xf>
    <xf numFmtId="14" fontId="0" fillId="0" borderId="0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R61"/>
  <sheetViews>
    <sheetView tabSelected="1" topLeftCell="A16" workbookViewId="0">
      <selection activeCell="O16" sqref="O16"/>
    </sheetView>
  </sheetViews>
  <sheetFormatPr baseColWidth="10" defaultColWidth="11" defaultRowHeight="15.6" x14ac:dyDescent="0.3"/>
  <cols>
    <col min="1" max="1" width="17.8984375" style="13" customWidth="1"/>
    <col min="2" max="2" width="12" style="13" customWidth="1"/>
    <col min="3" max="17" width="11" style="13"/>
    <col min="18" max="18" width="17.19921875" style="13" bestFit="1" customWidth="1"/>
    <col min="19" max="16384" width="11" style="13"/>
  </cols>
  <sheetData>
    <row r="1" spans="1:16" ht="21" x14ac:dyDescent="0.4">
      <c r="A1" s="12" t="s">
        <v>19</v>
      </c>
    </row>
    <row r="3" spans="1:16" x14ac:dyDescent="0.3">
      <c r="A3" s="14" t="s">
        <v>15</v>
      </c>
      <c r="B3" s="31" t="s">
        <v>48</v>
      </c>
    </row>
    <row r="4" spans="1:16" x14ac:dyDescent="0.3">
      <c r="A4" s="14" t="s">
        <v>16</v>
      </c>
      <c r="B4" s="35">
        <v>41605</v>
      </c>
    </row>
    <row r="5" spans="1:16" x14ac:dyDescent="0.3">
      <c r="A5" s="14" t="s">
        <v>17</v>
      </c>
      <c r="B5" s="31" t="s">
        <v>47</v>
      </c>
    </row>
    <row r="6" spans="1:16" x14ac:dyDescent="0.3">
      <c r="A6" s="14" t="s">
        <v>18</v>
      </c>
      <c r="B6" s="11">
        <v>0.87</v>
      </c>
      <c r="C6" s="14" t="s">
        <v>0</v>
      </c>
    </row>
    <row r="8" spans="1:16" ht="46.8" x14ac:dyDescent="0.3">
      <c r="A8" s="15" t="s">
        <v>20</v>
      </c>
      <c r="B8" s="34" t="s">
        <v>1</v>
      </c>
      <c r="C8" s="34" t="s">
        <v>2</v>
      </c>
      <c r="D8" s="34" t="s">
        <v>14</v>
      </c>
      <c r="E8" s="34" t="s">
        <v>3</v>
      </c>
      <c r="F8" s="34" t="s">
        <v>43</v>
      </c>
      <c r="G8" s="34" t="s">
        <v>13</v>
      </c>
      <c r="H8" s="34" t="s">
        <v>5</v>
      </c>
      <c r="I8" s="34" t="s">
        <v>6</v>
      </c>
      <c r="J8" s="34" t="s">
        <v>7</v>
      </c>
      <c r="K8" s="34" t="s">
        <v>8</v>
      </c>
      <c r="L8" s="34" t="s">
        <v>9</v>
      </c>
      <c r="M8" s="34" t="s">
        <v>10</v>
      </c>
      <c r="N8" s="34" t="s">
        <v>11</v>
      </c>
      <c r="O8" s="34" t="s">
        <v>12</v>
      </c>
      <c r="P8" s="34" t="s">
        <v>4</v>
      </c>
    </row>
    <row r="9" spans="1:16" x14ac:dyDescent="0.3">
      <c r="A9" s="28">
        <v>10</v>
      </c>
      <c r="B9" s="28">
        <v>0.1</v>
      </c>
      <c r="C9" s="28"/>
      <c r="D9" s="28"/>
      <c r="E9" s="28"/>
      <c r="F9" s="28"/>
      <c r="G9" s="28"/>
      <c r="H9" s="28">
        <v>12</v>
      </c>
      <c r="I9" s="28"/>
      <c r="J9" s="28">
        <v>6</v>
      </c>
      <c r="K9" s="28"/>
      <c r="L9" s="28"/>
      <c r="M9" s="28"/>
      <c r="N9" s="28">
        <v>1</v>
      </c>
      <c r="O9" s="28"/>
      <c r="P9" s="28"/>
    </row>
    <row r="10" spans="1:16" x14ac:dyDescent="0.3">
      <c r="A10" s="29">
        <v>14</v>
      </c>
      <c r="B10" s="29">
        <v>0.1</v>
      </c>
      <c r="C10" s="29"/>
      <c r="D10" s="29"/>
      <c r="E10" s="29"/>
      <c r="F10" s="29"/>
      <c r="G10" s="29"/>
      <c r="H10" s="29">
        <v>7</v>
      </c>
      <c r="I10" s="29"/>
      <c r="J10" s="29">
        <v>1</v>
      </c>
      <c r="K10" s="29">
        <v>1</v>
      </c>
      <c r="L10" s="29">
        <v>2</v>
      </c>
      <c r="M10" s="29"/>
      <c r="N10" s="29">
        <v>2</v>
      </c>
      <c r="O10" s="29"/>
      <c r="P10" s="29"/>
    </row>
    <row r="11" spans="1:16" x14ac:dyDescent="0.3">
      <c r="A11" s="29">
        <v>18</v>
      </c>
      <c r="B11" s="29">
        <v>0.2</v>
      </c>
      <c r="C11" s="29"/>
      <c r="D11" s="29"/>
      <c r="E11" s="29"/>
      <c r="F11" s="29"/>
      <c r="G11" s="29"/>
      <c r="H11" s="29">
        <v>6</v>
      </c>
      <c r="I11" s="29"/>
      <c r="J11" s="29">
        <v>1</v>
      </c>
      <c r="K11" s="29"/>
      <c r="L11" s="29">
        <v>2</v>
      </c>
      <c r="M11" s="29"/>
      <c r="N11" s="29">
        <v>5</v>
      </c>
      <c r="O11" s="29"/>
      <c r="P11" s="29"/>
    </row>
    <row r="12" spans="1:16" x14ac:dyDescent="0.3">
      <c r="A12" s="29">
        <v>22</v>
      </c>
      <c r="B12" s="29">
        <v>0.3</v>
      </c>
      <c r="C12" s="29"/>
      <c r="D12" s="29"/>
      <c r="E12" s="29"/>
      <c r="F12" s="29"/>
      <c r="G12" s="29"/>
      <c r="H12" s="29">
        <v>2</v>
      </c>
      <c r="I12" s="29"/>
      <c r="J12" s="29"/>
      <c r="K12" s="29"/>
      <c r="L12" s="29"/>
      <c r="M12" s="29"/>
      <c r="N12" s="29">
        <v>2</v>
      </c>
      <c r="O12" s="29"/>
      <c r="P12" s="29"/>
    </row>
    <row r="13" spans="1:16" x14ac:dyDescent="0.3">
      <c r="A13" s="29">
        <v>26</v>
      </c>
      <c r="B13" s="29">
        <v>0.5</v>
      </c>
      <c r="C13" s="29"/>
      <c r="D13" s="29">
        <v>1</v>
      </c>
      <c r="E13" s="29"/>
      <c r="F13" s="29"/>
      <c r="G13" s="29"/>
      <c r="H13" s="29">
        <v>3</v>
      </c>
      <c r="I13" s="29">
        <v>2</v>
      </c>
      <c r="J13" s="29">
        <v>1</v>
      </c>
      <c r="K13" s="29"/>
      <c r="L13" s="29"/>
      <c r="M13" s="29"/>
      <c r="N13" s="29"/>
      <c r="O13" s="29"/>
      <c r="P13" s="29"/>
    </row>
    <row r="14" spans="1:16" x14ac:dyDescent="0.3">
      <c r="A14" s="29">
        <v>30</v>
      </c>
      <c r="B14" s="29">
        <v>0.7</v>
      </c>
      <c r="C14" s="29"/>
      <c r="D14" s="29"/>
      <c r="E14" s="29"/>
      <c r="F14" s="29"/>
      <c r="G14" s="29"/>
      <c r="H14" s="29">
        <v>11</v>
      </c>
      <c r="I14" s="29">
        <v>1</v>
      </c>
      <c r="J14" s="29"/>
      <c r="K14" s="29"/>
      <c r="L14" s="29">
        <v>1</v>
      </c>
      <c r="M14" s="29"/>
      <c r="N14" s="29"/>
      <c r="O14" s="29"/>
      <c r="P14" s="29"/>
    </row>
    <row r="15" spans="1:16" x14ac:dyDescent="0.3">
      <c r="A15" s="29">
        <v>34</v>
      </c>
      <c r="B15" s="29">
        <v>1</v>
      </c>
      <c r="C15" s="29"/>
      <c r="D15" s="29"/>
      <c r="E15" s="29"/>
      <c r="F15" s="29"/>
      <c r="G15" s="29"/>
      <c r="H15" s="29">
        <v>10</v>
      </c>
      <c r="I15" s="29">
        <v>0</v>
      </c>
      <c r="J15" s="29"/>
      <c r="K15" s="29"/>
      <c r="L15" s="29">
        <v>1</v>
      </c>
      <c r="M15" s="29"/>
      <c r="N15" s="29"/>
      <c r="O15" s="29"/>
      <c r="P15" s="29"/>
    </row>
    <row r="16" spans="1:16" x14ac:dyDescent="0.3">
      <c r="A16" s="29">
        <v>38</v>
      </c>
      <c r="B16" s="29">
        <v>1.3</v>
      </c>
      <c r="C16" s="29"/>
      <c r="D16" s="29"/>
      <c r="E16" s="29"/>
      <c r="F16" s="29"/>
      <c r="G16" s="29"/>
      <c r="H16" s="29">
        <v>9</v>
      </c>
      <c r="I16" s="29">
        <v>2</v>
      </c>
      <c r="J16" s="29"/>
      <c r="K16" s="29"/>
      <c r="L16" s="29"/>
      <c r="M16" s="29"/>
      <c r="N16" s="29"/>
      <c r="O16" s="29"/>
      <c r="P16" s="29"/>
    </row>
    <row r="17" spans="1:16" x14ac:dyDescent="0.3">
      <c r="A17" s="29">
        <v>42</v>
      </c>
      <c r="B17" s="29">
        <v>1.6</v>
      </c>
      <c r="C17" s="29"/>
      <c r="D17" s="29"/>
      <c r="E17" s="29"/>
      <c r="F17" s="29"/>
      <c r="G17" s="29"/>
      <c r="H17" s="29">
        <v>8</v>
      </c>
      <c r="I17" s="29">
        <v>1</v>
      </c>
      <c r="J17" s="29"/>
      <c r="K17" s="29"/>
      <c r="L17" s="29">
        <v>3</v>
      </c>
      <c r="M17" s="29"/>
      <c r="N17" s="29"/>
      <c r="O17" s="29"/>
      <c r="P17" s="29"/>
    </row>
    <row r="18" spans="1:16" x14ac:dyDescent="0.3">
      <c r="A18" s="29">
        <v>46</v>
      </c>
      <c r="B18" s="29">
        <v>2</v>
      </c>
      <c r="C18" s="29"/>
      <c r="D18" s="29"/>
      <c r="E18" s="29"/>
      <c r="F18" s="29"/>
      <c r="G18" s="29"/>
      <c r="H18" s="29">
        <v>15</v>
      </c>
      <c r="I18" s="29">
        <v>2</v>
      </c>
      <c r="J18" s="29">
        <v>1</v>
      </c>
      <c r="K18" s="29"/>
      <c r="L18" s="29"/>
      <c r="M18" s="29"/>
      <c r="N18" s="29"/>
      <c r="O18" s="29"/>
      <c r="P18" s="29"/>
    </row>
    <row r="19" spans="1:16" x14ac:dyDescent="0.3">
      <c r="A19" s="29">
        <v>50</v>
      </c>
      <c r="B19" s="29">
        <v>2.4</v>
      </c>
      <c r="C19" s="29"/>
      <c r="D19" s="29"/>
      <c r="E19" s="29"/>
      <c r="F19" s="29"/>
      <c r="G19" s="29"/>
      <c r="H19" s="29">
        <v>20</v>
      </c>
      <c r="I19" s="29">
        <v>3</v>
      </c>
      <c r="J19" s="29"/>
      <c r="K19" s="29"/>
      <c r="L19" s="29"/>
      <c r="M19" s="29"/>
      <c r="N19" s="29"/>
      <c r="O19" s="29"/>
      <c r="P19" s="29"/>
    </row>
    <row r="20" spans="1:16" x14ac:dyDescent="0.3">
      <c r="A20" s="29">
        <v>54</v>
      </c>
      <c r="B20" s="29">
        <v>2.8</v>
      </c>
      <c r="C20" s="29"/>
      <c r="D20" s="29"/>
      <c r="E20" s="29"/>
      <c r="F20" s="29"/>
      <c r="G20" s="29"/>
      <c r="H20" s="29">
        <v>9</v>
      </c>
      <c r="I20" s="29">
        <v>3</v>
      </c>
      <c r="J20" s="29"/>
      <c r="K20" s="29"/>
      <c r="L20" s="29"/>
      <c r="M20" s="29"/>
      <c r="N20" s="29"/>
      <c r="O20" s="29"/>
      <c r="P20" s="29"/>
    </row>
    <row r="21" spans="1:16" x14ac:dyDescent="0.3">
      <c r="A21" s="29">
        <v>58</v>
      </c>
      <c r="B21" s="29">
        <v>3.3</v>
      </c>
      <c r="C21" s="29"/>
      <c r="D21" s="29"/>
      <c r="E21" s="29"/>
      <c r="F21" s="29"/>
      <c r="G21" s="29"/>
      <c r="H21" s="29">
        <v>9</v>
      </c>
      <c r="I21" s="29">
        <v>2</v>
      </c>
      <c r="J21" s="29"/>
      <c r="K21" s="29"/>
      <c r="L21" s="29"/>
      <c r="M21" s="29"/>
      <c r="N21" s="29"/>
      <c r="O21" s="29"/>
      <c r="P21" s="29"/>
    </row>
    <row r="22" spans="1:16" x14ac:dyDescent="0.3">
      <c r="A22" s="29">
        <v>62</v>
      </c>
      <c r="B22" s="29">
        <v>3.8</v>
      </c>
      <c r="C22" s="29"/>
      <c r="D22" s="29"/>
      <c r="E22" s="29"/>
      <c r="F22" s="29"/>
      <c r="G22" s="29"/>
      <c r="H22" s="29">
        <v>5</v>
      </c>
      <c r="I22" s="29">
        <v>1</v>
      </c>
      <c r="J22" s="29">
        <v>2</v>
      </c>
      <c r="K22" s="29"/>
      <c r="L22" s="29"/>
      <c r="M22" s="29"/>
      <c r="N22" s="29"/>
      <c r="O22" s="29"/>
      <c r="P22" s="29"/>
    </row>
    <row r="23" spans="1:16" x14ac:dyDescent="0.3">
      <c r="A23" s="29">
        <v>66</v>
      </c>
      <c r="B23" s="29">
        <v>4.4000000000000004</v>
      </c>
      <c r="C23" s="29"/>
      <c r="D23" s="29"/>
      <c r="E23" s="29"/>
      <c r="F23" s="29"/>
      <c r="G23" s="29"/>
      <c r="H23" s="29">
        <v>2</v>
      </c>
      <c r="I23" s="29"/>
      <c r="J23" s="29"/>
      <c r="K23" s="29"/>
      <c r="L23" s="29">
        <v>1</v>
      </c>
      <c r="M23" s="29"/>
      <c r="N23" s="29"/>
      <c r="O23" s="29"/>
      <c r="P23" s="29"/>
    </row>
    <row r="24" spans="1:16" x14ac:dyDescent="0.3">
      <c r="A24" s="29">
        <v>70</v>
      </c>
      <c r="B24" s="29">
        <v>5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</row>
    <row r="25" spans="1:16" x14ac:dyDescent="0.3">
      <c r="A25" s="29">
        <v>74</v>
      </c>
      <c r="B25" s="29">
        <v>5.7</v>
      </c>
      <c r="C25" s="29"/>
      <c r="D25" s="29"/>
      <c r="E25" s="29"/>
      <c r="F25" s="29"/>
      <c r="G25" s="29"/>
      <c r="H25" s="29">
        <v>1</v>
      </c>
      <c r="I25" s="29"/>
      <c r="J25" s="29"/>
      <c r="K25" s="29"/>
      <c r="L25" s="29"/>
      <c r="M25" s="29"/>
      <c r="N25" s="29"/>
      <c r="O25" s="29"/>
      <c r="P25" s="29"/>
    </row>
    <row r="26" spans="1:16" x14ac:dyDescent="0.3">
      <c r="A26" s="29">
        <v>78</v>
      </c>
      <c r="B26" s="29">
        <v>6.4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</row>
    <row r="27" spans="1:16" x14ac:dyDescent="0.3">
      <c r="A27" s="29">
        <v>82</v>
      </c>
      <c r="B27" s="29">
        <v>7.1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</row>
    <row r="28" spans="1:16" x14ac:dyDescent="0.3">
      <c r="A28" s="29">
        <v>86</v>
      </c>
      <c r="B28" s="29">
        <v>7.9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</row>
    <row r="29" spans="1:16" x14ac:dyDescent="0.3">
      <c r="A29" s="29">
        <v>90</v>
      </c>
      <c r="B29" s="29">
        <v>8.6999999999999993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</row>
    <row r="30" spans="1:16" x14ac:dyDescent="0.3">
      <c r="A30" s="29">
        <v>94</v>
      </c>
      <c r="B30" s="29">
        <v>9.5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</row>
    <row r="31" spans="1:16" x14ac:dyDescent="0.3">
      <c r="A31" s="29">
        <v>98</v>
      </c>
      <c r="B31" s="29">
        <v>10.3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spans="1:16" x14ac:dyDescent="0.3">
      <c r="A32" s="29">
        <v>102</v>
      </c>
      <c r="B32" s="29">
        <v>11.2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</row>
    <row r="33" spans="1:16" x14ac:dyDescent="0.3">
      <c r="A33" s="29">
        <v>106</v>
      </c>
      <c r="B33" s="29">
        <v>12.1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</row>
    <row r="34" spans="1:16" x14ac:dyDescent="0.3">
      <c r="A34" s="29">
        <v>110</v>
      </c>
      <c r="B34" s="29">
        <v>13.1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</row>
    <row r="35" spans="1:16" x14ac:dyDescent="0.3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</row>
    <row r="36" spans="1:16" x14ac:dyDescent="0.3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</row>
    <row r="37" spans="1:16" x14ac:dyDescent="0.3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</row>
    <row r="38" spans="1:16" x14ac:dyDescent="0.3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</row>
    <row r="39" spans="1:16" x14ac:dyDescent="0.3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</row>
    <row r="40" spans="1:16" x14ac:dyDescent="0.3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</row>
    <row r="41" spans="1:16" x14ac:dyDescent="0.3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</row>
    <row r="42" spans="1:16" x14ac:dyDescent="0.3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</row>
    <row r="43" spans="1:16" x14ac:dyDescent="0.3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</row>
    <row r="44" spans="1:16" x14ac:dyDescent="0.3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</row>
    <row r="45" spans="1:16" x14ac:dyDescent="0.3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</row>
    <row r="46" spans="1:16" x14ac:dyDescent="0.3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</row>
    <row r="47" spans="1:16" x14ac:dyDescent="0.3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</row>
    <row r="48" spans="1:16" x14ac:dyDescent="0.3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</row>
    <row r="49" spans="1:18" x14ac:dyDescent="0.3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</row>
    <row r="50" spans="1:18" x14ac:dyDescent="0.3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</row>
    <row r="51" spans="1:18" x14ac:dyDescent="0.3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</row>
    <row r="52" spans="1:18" x14ac:dyDescent="0.3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</row>
    <row r="53" spans="1:18" x14ac:dyDescent="0.3">
      <c r="A53" s="17"/>
      <c r="B53" s="17"/>
      <c r="C53" s="33" t="s">
        <v>2</v>
      </c>
      <c r="D53" s="33" t="s">
        <v>14</v>
      </c>
      <c r="E53" s="33" t="s">
        <v>3</v>
      </c>
      <c r="F53" s="33" t="s">
        <v>43</v>
      </c>
      <c r="G53" s="33" t="s">
        <v>13</v>
      </c>
      <c r="H53" s="33" t="s">
        <v>5</v>
      </c>
      <c r="I53" s="33" t="s">
        <v>6</v>
      </c>
      <c r="J53" s="33" t="s">
        <v>7</v>
      </c>
      <c r="K53" s="33" t="s">
        <v>8</v>
      </c>
      <c r="L53" s="33" t="s">
        <v>9</v>
      </c>
      <c r="M53" s="33" t="s">
        <v>10</v>
      </c>
      <c r="N53" s="33" t="s">
        <v>11</v>
      </c>
      <c r="O53" s="33" t="s">
        <v>12</v>
      </c>
      <c r="P53" s="33" t="s">
        <v>4</v>
      </c>
      <c r="Q53" s="32" t="s">
        <v>22</v>
      </c>
      <c r="R53" s="18" t="s">
        <v>39</v>
      </c>
    </row>
    <row r="54" spans="1:18" x14ac:dyDescent="0.3">
      <c r="A54" s="19" t="s">
        <v>21</v>
      </c>
      <c r="B54" s="19" t="s">
        <v>23</v>
      </c>
      <c r="C54" s="13">
        <f>SUM(C9:C51)</f>
        <v>0</v>
      </c>
      <c r="D54" s="13">
        <f t="shared" ref="D54:P54" si="0">SUM(D9:D51)</f>
        <v>1</v>
      </c>
      <c r="E54" s="13">
        <f t="shared" si="0"/>
        <v>0</v>
      </c>
      <c r="F54" s="13">
        <f t="shared" ref="F54" si="1">SUM(F9:F51)</f>
        <v>0</v>
      </c>
      <c r="G54" s="13">
        <f t="shared" si="0"/>
        <v>0</v>
      </c>
      <c r="H54" s="13">
        <f t="shared" si="0"/>
        <v>129</v>
      </c>
      <c r="I54" s="13">
        <f t="shared" si="0"/>
        <v>17</v>
      </c>
      <c r="J54" s="13">
        <f t="shared" si="0"/>
        <v>12</v>
      </c>
      <c r="K54" s="13">
        <f t="shared" si="0"/>
        <v>1</v>
      </c>
      <c r="L54" s="13">
        <f t="shared" si="0"/>
        <v>10</v>
      </c>
      <c r="M54" s="13">
        <f t="shared" si="0"/>
        <v>0</v>
      </c>
      <c r="N54" s="13">
        <f t="shared" si="0"/>
        <v>10</v>
      </c>
      <c r="O54" s="13">
        <f t="shared" si="0"/>
        <v>0</v>
      </c>
      <c r="P54" s="13">
        <f t="shared" si="0"/>
        <v>0</v>
      </c>
      <c r="Q54" s="19">
        <f>SUM(C54:P54)</f>
        <v>180</v>
      </c>
      <c r="R54" s="19" t="s">
        <v>35</v>
      </c>
    </row>
    <row r="55" spans="1:18" x14ac:dyDescent="0.3">
      <c r="A55" s="18"/>
      <c r="B55" s="18" t="s">
        <v>26</v>
      </c>
      <c r="C55" s="20">
        <f>ROUND(C54/$B$6, 1)</f>
        <v>0</v>
      </c>
      <c r="D55" s="20">
        <f t="shared" ref="D55:P55" si="2">ROUND(D54/$B$6, 1)</f>
        <v>1.1000000000000001</v>
      </c>
      <c r="E55" s="20">
        <f t="shared" si="2"/>
        <v>0</v>
      </c>
      <c r="F55" s="20">
        <f t="shared" si="2"/>
        <v>0</v>
      </c>
      <c r="G55" s="20">
        <f t="shared" si="2"/>
        <v>0</v>
      </c>
      <c r="H55" s="20">
        <f t="shared" si="2"/>
        <v>148.30000000000001</v>
      </c>
      <c r="I55" s="20">
        <f t="shared" si="2"/>
        <v>19.5</v>
      </c>
      <c r="J55" s="20">
        <f t="shared" si="2"/>
        <v>13.8</v>
      </c>
      <c r="K55" s="20">
        <f t="shared" si="2"/>
        <v>1.1000000000000001</v>
      </c>
      <c r="L55" s="20">
        <f t="shared" si="2"/>
        <v>11.5</v>
      </c>
      <c r="M55" s="20">
        <f t="shared" si="2"/>
        <v>0</v>
      </c>
      <c r="N55" s="20">
        <f t="shared" si="2"/>
        <v>11.5</v>
      </c>
      <c r="O55" s="20">
        <f t="shared" si="2"/>
        <v>0</v>
      </c>
      <c r="P55" s="20">
        <f t="shared" si="2"/>
        <v>0</v>
      </c>
      <c r="Q55" s="21">
        <f>ROUND(SUM(C55:P55),0)</f>
        <v>207</v>
      </c>
      <c r="R55" s="18" t="s">
        <v>36</v>
      </c>
    </row>
    <row r="56" spans="1:18" ht="17.399999999999999" x14ac:dyDescent="0.3">
      <c r="A56" s="19" t="s">
        <v>40</v>
      </c>
      <c r="B56" s="19" t="s">
        <v>23</v>
      </c>
      <c r="C56" s="22">
        <f>ROUND('Berechnungen Grundflaeche'!C53, 2)</f>
        <v>0</v>
      </c>
      <c r="D56" s="22">
        <f>ROUND('Berechnungen Grundflaeche'!D53, 2)</f>
        <v>0.05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17.89</v>
      </c>
      <c r="I56" s="22">
        <f>ROUND('Berechnungen Grundflaeche'!I53, 2)</f>
        <v>2.98</v>
      </c>
      <c r="J56" s="22">
        <f>ROUND('Berechnungen Grundflaeche'!J53, 2)</f>
        <v>0.91</v>
      </c>
      <c r="K56" s="22">
        <f>ROUND('Berechnungen Grundflaeche'!K53, 2)</f>
        <v>0.02</v>
      </c>
      <c r="L56" s="22">
        <f>ROUND('Berechnungen Grundflaeche'!L53, 2)</f>
        <v>1</v>
      </c>
      <c r="M56" s="22">
        <f>ROUND('Berechnungen Grundflaeche'!M53, 2)</f>
        <v>0</v>
      </c>
      <c r="N56" s="22">
        <f>ROUND('Berechnungen Grundflaeche'!N53, 2)</f>
        <v>0.24</v>
      </c>
      <c r="O56" s="22">
        <f>ROUND('Berechnungen Grundflaeche'!O53, 2)</f>
        <v>0</v>
      </c>
      <c r="P56" s="22">
        <f>ROUND('Berechnungen Grundflaeche'!P53, 2)</f>
        <v>0</v>
      </c>
      <c r="Q56" s="23">
        <f>ROUND('Berechnungen Grundflaeche'!Q53,1)</f>
        <v>23.1</v>
      </c>
      <c r="R56" s="19" t="s">
        <v>41</v>
      </c>
    </row>
    <row r="57" spans="1:18" ht="17.399999999999999" x14ac:dyDescent="0.3">
      <c r="A57" s="19"/>
      <c r="B57" s="19" t="s">
        <v>26</v>
      </c>
      <c r="C57" s="22">
        <f>ROUND('Berechnungen Grundflaeche'!C54, 2)</f>
        <v>0</v>
      </c>
      <c r="D57" s="22">
        <f>ROUND('Berechnungen Grundflaeche'!D54, 2)</f>
        <v>0.06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20.56</v>
      </c>
      <c r="I57" s="22">
        <f>ROUND('Berechnungen Grundflaeche'!I54, 2)</f>
        <v>3.43</v>
      </c>
      <c r="J57" s="22">
        <f>ROUND('Berechnungen Grundflaeche'!J54, 2)</f>
        <v>1.05</v>
      </c>
      <c r="K57" s="22">
        <f>ROUND('Berechnungen Grundflaeche'!K54, 2)</f>
        <v>0.02</v>
      </c>
      <c r="L57" s="22">
        <f>ROUND('Berechnungen Grundflaeche'!L54, 2)</f>
        <v>1.1499999999999999</v>
      </c>
      <c r="M57" s="22">
        <f>ROUND('Berechnungen Grundflaeche'!M54, 2)</f>
        <v>0</v>
      </c>
      <c r="N57" s="22">
        <f>ROUND('Berechnungen Grundflaeche'!N54, 2)</f>
        <v>0.28000000000000003</v>
      </c>
      <c r="O57" s="22">
        <f>ROUND('Berechnungen Grundflaeche'!O54, 2)</f>
        <v>0</v>
      </c>
      <c r="P57" s="22">
        <f>ROUND('Berechnungen Grundflaeche'!P54, 2)</f>
        <v>0</v>
      </c>
      <c r="Q57" s="23">
        <f>ROUND('Berechnungen Grundflaeche'!Q54, 1)</f>
        <v>26.5</v>
      </c>
      <c r="R57" s="19" t="s">
        <v>42</v>
      </c>
    </row>
    <row r="58" spans="1:18" x14ac:dyDescent="0.3">
      <c r="A58" s="18"/>
      <c r="B58" s="18" t="s">
        <v>27</v>
      </c>
      <c r="C58" s="24">
        <f>ROUND(100 * 'Berechnungen Grundflaeche'!C55,0)</f>
        <v>0</v>
      </c>
      <c r="D58" s="24">
        <f>ROUND(100 * 'Berechnungen Grundflaeche'!D55,0)</f>
        <v>0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77</v>
      </c>
      <c r="I58" s="24">
        <f>ROUND(100 * 'Berechnungen Grundflaeche'!I55,0)</f>
        <v>13</v>
      </c>
      <c r="J58" s="24">
        <f>ROUND(100 * 'Berechnungen Grundflaeche'!J55,0)</f>
        <v>4</v>
      </c>
      <c r="K58" s="24">
        <f>ROUND(100 * 'Berechnungen Grundflaeche'!K55,0)</f>
        <v>0</v>
      </c>
      <c r="L58" s="24">
        <f>ROUND(100 * 'Berechnungen Grundflaeche'!L55,0)</f>
        <v>4</v>
      </c>
      <c r="M58" s="24">
        <f>ROUND(100 * 'Berechnungen Grundflaeche'!M55,0)</f>
        <v>0</v>
      </c>
      <c r="N58" s="24">
        <f>ROUND(100 * 'Berechnungen Grundflaeche'!N55,0)</f>
        <v>1</v>
      </c>
      <c r="O58" s="24">
        <f>ROUND(100 * 'Berechnungen Grundflaeche'!O55,0)</f>
        <v>0</v>
      </c>
      <c r="P58" s="24">
        <f>ROUND(100 * 'Berechnungen Grundflaeche'!P55,0)</f>
        <v>0</v>
      </c>
      <c r="Q58" s="25"/>
      <c r="R58" s="18" t="s">
        <v>44</v>
      </c>
    </row>
    <row r="59" spans="1:18" x14ac:dyDescent="0.3">
      <c r="A59" s="19" t="s">
        <v>46</v>
      </c>
      <c r="B59" s="19" t="s">
        <v>23</v>
      </c>
      <c r="C59" s="26">
        <f>ROUND('Berechnungen Vorrat'!C53, 1)</f>
        <v>0</v>
      </c>
      <c r="D59" s="26">
        <f>ROUND('Berechnungen Vorrat'!D53, 1)</f>
        <v>0.5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213.8</v>
      </c>
      <c r="I59" s="26">
        <f>ROUND('Berechnungen Vorrat'!I53, 1)</f>
        <v>35.9</v>
      </c>
      <c r="J59" s="26">
        <f>ROUND('Berechnungen Vorrat'!J53, 1)</f>
        <v>11</v>
      </c>
      <c r="K59" s="26">
        <f>ROUND('Berechnungen Vorrat'!K53, 1)</f>
        <v>0.1</v>
      </c>
      <c r="L59" s="26">
        <f>ROUND('Berechnungen Vorrat'!L53, 1)</f>
        <v>11.5</v>
      </c>
      <c r="M59" s="26">
        <f>ROUND('Berechnungen Vorrat'!M53, 1)</f>
        <v>0</v>
      </c>
      <c r="N59" s="26">
        <f>ROUND('Berechnungen Vorrat'!N53, 1)</f>
        <v>1.9</v>
      </c>
      <c r="O59" s="26">
        <f>ROUND('Berechnungen Vorrat'!O53, 1)</f>
        <v>0</v>
      </c>
      <c r="P59" s="26">
        <f>ROUND('Berechnungen Vorrat'!P53, 1)</f>
        <v>0</v>
      </c>
      <c r="Q59" s="27">
        <f>ROUND('Berechnungen Vorrat'!Q53, 0)</f>
        <v>275</v>
      </c>
      <c r="R59" s="19" t="s">
        <v>37</v>
      </c>
    </row>
    <row r="60" spans="1:18" x14ac:dyDescent="0.3">
      <c r="A60" s="19"/>
      <c r="B60" s="19" t="s">
        <v>26</v>
      </c>
      <c r="C60" s="26">
        <f>ROUND('Berechnungen Vorrat'!C54, 1)</f>
        <v>0</v>
      </c>
      <c r="D60" s="26">
        <f>ROUND('Berechnungen Vorrat'!D54, 1)</f>
        <v>0.6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245.7</v>
      </c>
      <c r="I60" s="26">
        <f>ROUND('Berechnungen Vorrat'!I54, 1)</f>
        <v>41.3</v>
      </c>
      <c r="J60" s="26">
        <f>ROUND('Berechnungen Vorrat'!J54, 1)</f>
        <v>12.6</v>
      </c>
      <c r="K60" s="26">
        <f>ROUND('Berechnungen Vorrat'!K54, 1)</f>
        <v>0.1</v>
      </c>
      <c r="L60" s="26">
        <f>ROUND('Berechnungen Vorrat'!L54, 1)</f>
        <v>13.2</v>
      </c>
      <c r="M60" s="26">
        <f>ROUND('Berechnungen Vorrat'!M54, 1)</f>
        <v>0</v>
      </c>
      <c r="N60" s="26">
        <f>ROUND('Berechnungen Vorrat'!N54, 1)</f>
        <v>2.2000000000000002</v>
      </c>
      <c r="O60" s="26">
        <f>ROUND('Berechnungen Vorrat'!O54, 1)</f>
        <v>0</v>
      </c>
      <c r="P60" s="26">
        <f>ROUND('Berechnungen Vorrat'!P54, 1)</f>
        <v>0</v>
      </c>
      <c r="Q60" s="27">
        <f>ROUND('Berechnungen Vorrat'!Q54, 0)</f>
        <v>316</v>
      </c>
      <c r="R60" s="19" t="s">
        <v>38</v>
      </c>
    </row>
    <row r="61" spans="1:18" x14ac:dyDescent="0.3">
      <c r="A61" s="18"/>
      <c r="B61" s="18" t="s">
        <v>27</v>
      </c>
      <c r="C61" s="24">
        <f>ROUND(100 * 'Berechnungen Vorrat'!C55, 0)</f>
        <v>0</v>
      </c>
      <c r="D61" s="24">
        <f>ROUND(100 * 'Berechnungen Vorrat'!D55, 0)</f>
        <v>0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78</v>
      </c>
      <c r="I61" s="24">
        <f>ROUND(100 * 'Berechnungen Vorrat'!I55, 0)</f>
        <v>13</v>
      </c>
      <c r="J61" s="24">
        <f>ROUND(100 * 'Berechnungen Vorrat'!J55, 0)</f>
        <v>4</v>
      </c>
      <c r="K61" s="24">
        <f>ROUND(100 * 'Berechnungen Vorrat'!K55, 0)</f>
        <v>0</v>
      </c>
      <c r="L61" s="24">
        <f>ROUND(100 * 'Berechnungen Vorrat'!L55, 0)</f>
        <v>4</v>
      </c>
      <c r="M61" s="24">
        <f>ROUND(100 * 'Berechnungen Vorrat'!M55, 0)</f>
        <v>0</v>
      </c>
      <c r="N61" s="24">
        <f>ROUND(100 * 'Berechnungen Vorrat'!N55, 0)</f>
        <v>1</v>
      </c>
      <c r="O61" s="24">
        <f>ROUND(100 * 'Berechnungen Vorrat'!O55, 0)</f>
        <v>0</v>
      </c>
      <c r="P61" s="24">
        <f>ROUND(100 * 'Berechnungen Vorrat'!P55, 0)</f>
        <v>0</v>
      </c>
      <c r="Q61" s="25"/>
      <c r="R61" s="18" t="s">
        <v>45</v>
      </c>
    </row>
  </sheetData>
  <sheetProtection algorithmName="SHA-512" hashValue="EYm4cYDmZ1n8QcEMbjwzaEcX2fburv8rphEewM8XWgSc2QfjF0fMOK03/wBIind2oBrBrCN6jVRTfsq86FSqPA==" saltValue="NuS8aY1G+eKJQG0E2IY2a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P51"/>
  <sheetViews>
    <sheetView workbookViewId="0">
      <selection activeCell="G13" sqref="G13"/>
    </sheetView>
  </sheetViews>
  <sheetFormatPr baseColWidth="10" defaultColWidth="11" defaultRowHeight="15.6" x14ac:dyDescent="0.3"/>
  <cols>
    <col min="1" max="1" width="17.8984375" style="2" customWidth="1"/>
    <col min="2" max="2" width="12" style="2" customWidth="1"/>
    <col min="3" max="16384" width="11" style="2"/>
  </cols>
  <sheetData>
    <row r="1" spans="1:16" ht="21" x14ac:dyDescent="0.4">
      <c r="A1" s="1" t="s">
        <v>28</v>
      </c>
    </row>
    <row r="2" spans="1:16" x14ac:dyDescent="0.3">
      <c r="A2" s="10" t="s">
        <v>34</v>
      </c>
    </row>
    <row r="3" spans="1:16" x14ac:dyDescent="0.3">
      <c r="A3" s="3" t="s">
        <v>15</v>
      </c>
      <c r="B3" s="4"/>
    </row>
    <row r="4" spans="1:16" x14ac:dyDescent="0.3">
      <c r="A4" s="3" t="s">
        <v>16</v>
      </c>
      <c r="B4" s="4"/>
    </row>
    <row r="5" spans="1:16" x14ac:dyDescent="0.3">
      <c r="A5" s="3" t="s">
        <v>17</v>
      </c>
      <c r="B5" s="4"/>
    </row>
    <row r="6" spans="1:16" x14ac:dyDescent="0.3">
      <c r="A6" s="3" t="s">
        <v>18</v>
      </c>
      <c r="B6" s="4">
        <f>Kluppierungsprotokoll!B6</f>
        <v>0.87</v>
      </c>
      <c r="C6" s="3" t="s">
        <v>0</v>
      </c>
    </row>
    <row r="8" spans="1:16" ht="46.8" x14ac:dyDescent="0.3">
      <c r="A8" s="5" t="s">
        <v>20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43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3">
      <c r="A9" s="7">
        <f>Kluppierungsprotokoll!A9</f>
        <v>10</v>
      </c>
      <c r="B9" s="7">
        <f>Kluppierungsprotokoll!B9</f>
        <v>0.1</v>
      </c>
      <c r="C9" s="7">
        <f>Kluppierungsprotokoll!C9/$B$6</f>
        <v>0</v>
      </c>
      <c r="D9" s="7">
        <f>Kluppierungsprotokoll!D9/$B$6</f>
        <v>0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13.793103448275863</v>
      </c>
      <c r="I9" s="7">
        <f>Kluppierungsprotokoll!I9/$B$6</f>
        <v>0</v>
      </c>
      <c r="J9" s="7">
        <f>Kluppierungsprotokoll!J9/$B$6</f>
        <v>6.8965517241379315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1.1494252873563218</v>
      </c>
      <c r="O9" s="7">
        <f>Kluppierungsprotokoll!O9/$B$6</f>
        <v>0</v>
      </c>
      <c r="P9" s="7">
        <f>Kluppierungsprotokoll!P9/$B$6</f>
        <v>0</v>
      </c>
    </row>
    <row r="10" spans="1:16" x14ac:dyDescent="0.3">
      <c r="A10" s="8">
        <f>Kluppierungsprotokoll!A10</f>
        <v>14</v>
      </c>
      <c r="B10" s="8">
        <f>Kluppierungsprotokoll!B10</f>
        <v>0.1</v>
      </c>
      <c r="C10" s="8">
        <f>Kluppierungsprotokoll!C10/$B$6</f>
        <v>0</v>
      </c>
      <c r="D10" s="8">
        <f>Kluppierungsprotokoll!D10/$B$6</f>
        <v>0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8.0459770114942533</v>
      </c>
      <c r="I10" s="8">
        <f>Kluppierungsprotokoll!I10/$B$6</f>
        <v>0</v>
      </c>
      <c r="J10" s="8">
        <f>Kluppierungsprotokoll!J10/$B$6</f>
        <v>1.1494252873563218</v>
      </c>
      <c r="K10" s="8">
        <f>Kluppierungsprotokoll!K10/$B$6</f>
        <v>1.1494252873563218</v>
      </c>
      <c r="L10" s="8">
        <f>Kluppierungsprotokoll!L10/$B$6</f>
        <v>2.2988505747126435</v>
      </c>
      <c r="M10" s="8">
        <f>Kluppierungsprotokoll!M10/$B$6</f>
        <v>0</v>
      </c>
      <c r="N10" s="8">
        <f>Kluppierungsprotokoll!N10/$B$6</f>
        <v>2.2988505747126435</v>
      </c>
      <c r="O10" s="8">
        <f>Kluppierungsprotokoll!O10/$B$6</f>
        <v>0</v>
      </c>
      <c r="P10" s="8">
        <f>Kluppierungsprotokoll!P10/$B$6</f>
        <v>0</v>
      </c>
    </row>
    <row r="11" spans="1:16" x14ac:dyDescent="0.3">
      <c r="A11" s="8">
        <f>Kluppierungsprotokoll!A11</f>
        <v>18</v>
      </c>
      <c r="B11" s="8">
        <f>Kluppierungsprotokoll!B11</f>
        <v>0.2</v>
      </c>
      <c r="C11" s="8">
        <f>Kluppierungsprotokoll!C11/$B$6</f>
        <v>0</v>
      </c>
      <c r="D11" s="8">
        <f>Kluppierungsprotokoll!D11/$B$6</f>
        <v>0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6.8965517241379315</v>
      </c>
      <c r="I11" s="8">
        <f>Kluppierungsprotokoll!I11/$B$6</f>
        <v>0</v>
      </c>
      <c r="J11" s="8">
        <f>Kluppierungsprotokoll!J11/$B$6</f>
        <v>1.1494252873563218</v>
      </c>
      <c r="K11" s="8">
        <f>Kluppierungsprotokoll!K11/$B$6</f>
        <v>0</v>
      </c>
      <c r="L11" s="8">
        <f>Kluppierungsprotokoll!L11/$B$6</f>
        <v>2.2988505747126435</v>
      </c>
      <c r="M11" s="8">
        <f>Kluppierungsprotokoll!M11/$B$6</f>
        <v>0</v>
      </c>
      <c r="N11" s="8">
        <f>Kluppierungsprotokoll!N11/$B$6</f>
        <v>5.7471264367816088</v>
      </c>
      <c r="O11" s="8">
        <f>Kluppierungsprotokoll!O11/$B$6</f>
        <v>0</v>
      </c>
      <c r="P11" s="8">
        <f>Kluppierungsprotokoll!P11/$B$6</f>
        <v>0</v>
      </c>
    </row>
    <row r="12" spans="1:16" x14ac:dyDescent="0.3">
      <c r="A12" s="8">
        <f>Kluppierungsprotokoll!A12</f>
        <v>22</v>
      </c>
      <c r="B12" s="8">
        <f>Kluppierungsprotokoll!B12</f>
        <v>0.3</v>
      </c>
      <c r="C12" s="8">
        <f>Kluppierungsprotokoll!C12/$B$6</f>
        <v>0</v>
      </c>
      <c r="D12" s="8">
        <f>Kluppierungsprotokoll!D12/$B$6</f>
        <v>0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2.2988505747126435</v>
      </c>
      <c r="I12" s="8">
        <f>Kluppierungsprotokoll!I12/$B$6</f>
        <v>0</v>
      </c>
      <c r="J12" s="8">
        <f>Kluppierungsprotokoll!J12/$B$6</f>
        <v>0</v>
      </c>
      <c r="K12" s="8">
        <f>Kluppierungsprotokoll!K12/$B$6</f>
        <v>0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2.2988505747126435</v>
      </c>
      <c r="O12" s="8">
        <f>Kluppierungsprotokoll!O12/$B$6</f>
        <v>0</v>
      </c>
      <c r="P12" s="8">
        <f>Kluppierungsprotokoll!P12/$B$6</f>
        <v>0</v>
      </c>
    </row>
    <row r="13" spans="1:16" x14ac:dyDescent="0.3">
      <c r="A13" s="8">
        <f>Kluppierungsprotokoll!A13</f>
        <v>26</v>
      </c>
      <c r="B13" s="8">
        <f>Kluppierungsprotokoll!B13</f>
        <v>0.5</v>
      </c>
      <c r="C13" s="8">
        <f>Kluppierungsprotokoll!C13/$B$6</f>
        <v>0</v>
      </c>
      <c r="D13" s="8">
        <f>Kluppierungsprotokoll!D13/$B$6</f>
        <v>1.1494252873563218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3.4482758620689657</v>
      </c>
      <c r="I13" s="8">
        <f>Kluppierungsprotokoll!I13/$B$6</f>
        <v>2.2988505747126435</v>
      </c>
      <c r="J13" s="8">
        <f>Kluppierungsprotokoll!J13/$B$6</f>
        <v>1.1494252873563218</v>
      </c>
      <c r="K13" s="8">
        <f>Kluppierungsprotokoll!K13/$B$6</f>
        <v>0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</row>
    <row r="14" spans="1:16" x14ac:dyDescent="0.3">
      <c r="A14" s="8">
        <f>Kluppierungsprotokoll!A14</f>
        <v>30</v>
      </c>
      <c r="B14" s="8">
        <f>Kluppierungsprotokoll!B14</f>
        <v>0.7</v>
      </c>
      <c r="C14" s="8">
        <f>Kluppierungsprotokoll!C14/$B$6</f>
        <v>0</v>
      </c>
      <c r="D14" s="8">
        <f>Kluppierungsprotokoll!D14/$B$6</f>
        <v>0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12.64367816091954</v>
      </c>
      <c r="I14" s="8">
        <f>Kluppierungsprotokoll!I14/$B$6</f>
        <v>1.1494252873563218</v>
      </c>
      <c r="J14" s="8">
        <f>Kluppierungsprotokoll!J14/$B$6</f>
        <v>0</v>
      </c>
      <c r="K14" s="8">
        <f>Kluppierungsprotokoll!K14/$B$6</f>
        <v>0</v>
      </c>
      <c r="L14" s="8">
        <f>Kluppierungsprotokoll!L14/$B$6</f>
        <v>1.1494252873563218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</row>
    <row r="15" spans="1:16" x14ac:dyDescent="0.3">
      <c r="A15" s="8">
        <f>Kluppierungsprotokoll!A15</f>
        <v>34</v>
      </c>
      <c r="B15" s="8">
        <f>Kluppierungsprotokoll!B15</f>
        <v>1</v>
      </c>
      <c r="C15" s="8">
        <f>Kluppierungsprotokoll!C15/$B$6</f>
        <v>0</v>
      </c>
      <c r="D15" s="8">
        <f>Kluppierungsprotokoll!D15/$B$6</f>
        <v>0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11.494252873563218</v>
      </c>
      <c r="I15" s="8">
        <f>Kluppierungsprotokoll!I15/$B$6</f>
        <v>0</v>
      </c>
      <c r="J15" s="8">
        <f>Kluppierungsprotokoll!J15/$B$6</f>
        <v>0</v>
      </c>
      <c r="K15" s="8">
        <f>Kluppierungsprotokoll!K15/$B$6</f>
        <v>0</v>
      </c>
      <c r="L15" s="8">
        <f>Kluppierungsprotokoll!L15/$B$6</f>
        <v>1.1494252873563218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</row>
    <row r="16" spans="1:16" x14ac:dyDescent="0.3">
      <c r="A16" s="8">
        <f>Kluppierungsprotokoll!A16</f>
        <v>38</v>
      </c>
      <c r="B16" s="8">
        <f>Kluppierungsprotokoll!B16</f>
        <v>1.3</v>
      </c>
      <c r="C16" s="8">
        <f>Kluppierungsprotokoll!C16/$B$6</f>
        <v>0</v>
      </c>
      <c r="D16" s="8">
        <f>Kluppierungsprotokoll!D16/$B$6</f>
        <v>0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10.344827586206897</v>
      </c>
      <c r="I16" s="8">
        <f>Kluppierungsprotokoll!I16/$B$6</f>
        <v>2.2988505747126435</v>
      </c>
      <c r="J16" s="8">
        <f>Kluppierungsprotokoll!J16/$B$6</f>
        <v>0</v>
      </c>
      <c r="K16" s="8">
        <f>Kluppierungsprotokoll!K16/$B$6</f>
        <v>0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</row>
    <row r="17" spans="1:16" x14ac:dyDescent="0.3">
      <c r="A17" s="8">
        <f>Kluppierungsprotokoll!A17</f>
        <v>42</v>
      </c>
      <c r="B17" s="8">
        <f>Kluppierungsprotokoll!B17</f>
        <v>1.6</v>
      </c>
      <c r="C17" s="8">
        <f>Kluppierungsprotokoll!C17/$B$6</f>
        <v>0</v>
      </c>
      <c r="D17" s="8">
        <f>Kluppierungsprotokoll!D17/$B$6</f>
        <v>0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9.1954022988505741</v>
      </c>
      <c r="I17" s="8">
        <f>Kluppierungsprotokoll!I17/$B$6</f>
        <v>1.1494252873563218</v>
      </c>
      <c r="J17" s="8">
        <f>Kluppierungsprotokoll!J17/$B$6</f>
        <v>0</v>
      </c>
      <c r="K17" s="8">
        <f>Kluppierungsprotokoll!K17/$B$6</f>
        <v>0</v>
      </c>
      <c r="L17" s="8">
        <f>Kluppierungsprotokoll!L17/$B$6</f>
        <v>3.4482758620689657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</row>
    <row r="18" spans="1:16" x14ac:dyDescent="0.3">
      <c r="A18" s="8">
        <f>Kluppierungsprotokoll!A18</f>
        <v>46</v>
      </c>
      <c r="B18" s="8">
        <f>Kluppierungsprotokoll!B18</f>
        <v>2</v>
      </c>
      <c r="C18" s="8">
        <f>Kluppierungsprotokoll!C18/$B$6</f>
        <v>0</v>
      </c>
      <c r="D18" s="8">
        <f>Kluppierungsprotokoll!D18/$B$6</f>
        <v>0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17.241379310344829</v>
      </c>
      <c r="I18" s="8">
        <f>Kluppierungsprotokoll!I18/$B$6</f>
        <v>2.2988505747126435</v>
      </c>
      <c r="J18" s="8">
        <f>Kluppierungsprotokoll!J18/$B$6</f>
        <v>1.1494252873563218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</row>
    <row r="19" spans="1:16" x14ac:dyDescent="0.3">
      <c r="A19" s="8">
        <f>Kluppierungsprotokoll!A19</f>
        <v>50</v>
      </c>
      <c r="B19" s="8">
        <f>Kluppierungsprotokoll!B19</f>
        <v>2.4</v>
      </c>
      <c r="C19" s="8">
        <f>Kluppierungsprotokoll!C19/$B$6</f>
        <v>0</v>
      </c>
      <c r="D19" s="8">
        <f>Kluppierungsprotokoll!D19/$B$6</f>
        <v>0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22.988505747126435</v>
      </c>
      <c r="I19" s="8">
        <f>Kluppierungsprotokoll!I19/$B$6</f>
        <v>3.4482758620689657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</row>
    <row r="20" spans="1:16" x14ac:dyDescent="0.3">
      <c r="A20" s="8">
        <f>Kluppierungsprotokoll!A20</f>
        <v>54</v>
      </c>
      <c r="B20" s="8">
        <f>Kluppierungsprotokoll!B20</f>
        <v>2.8</v>
      </c>
      <c r="C20" s="8">
        <f>Kluppierungsprotokoll!C20/$B$6</f>
        <v>0</v>
      </c>
      <c r="D20" s="8">
        <f>Kluppierungsprotokoll!D20/$B$6</f>
        <v>0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10.344827586206897</v>
      </c>
      <c r="I20" s="8">
        <f>Kluppierungsprotokoll!I20/$B$6</f>
        <v>3.4482758620689657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</row>
    <row r="21" spans="1:16" x14ac:dyDescent="0.3">
      <c r="A21" s="8">
        <f>Kluppierungsprotokoll!A21</f>
        <v>58</v>
      </c>
      <c r="B21" s="8">
        <f>Kluppierungsprotokoll!B21</f>
        <v>3.3</v>
      </c>
      <c r="C21" s="8">
        <f>Kluppierungsprotokoll!C21/$B$6</f>
        <v>0</v>
      </c>
      <c r="D21" s="8">
        <f>Kluppierungsprotokoll!D21/$B$6</f>
        <v>0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10.344827586206897</v>
      </c>
      <c r="I21" s="8">
        <f>Kluppierungsprotokoll!I21/$B$6</f>
        <v>2.2988505747126435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</row>
    <row r="22" spans="1:16" x14ac:dyDescent="0.3">
      <c r="A22" s="8">
        <f>Kluppierungsprotokoll!A22</f>
        <v>62</v>
      </c>
      <c r="B22" s="8">
        <f>Kluppierungsprotokoll!B22</f>
        <v>3.8</v>
      </c>
      <c r="C22" s="8">
        <f>Kluppierungsprotokoll!C22/$B$6</f>
        <v>0</v>
      </c>
      <c r="D22" s="8">
        <f>Kluppierungsprotokoll!D22/$B$6</f>
        <v>0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5.7471264367816088</v>
      </c>
      <c r="I22" s="8">
        <f>Kluppierungsprotokoll!I22/$B$6</f>
        <v>1.1494252873563218</v>
      </c>
      <c r="J22" s="8">
        <f>Kluppierungsprotokoll!J22/$B$6</f>
        <v>2.2988505747126435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</row>
    <row r="23" spans="1:16" x14ac:dyDescent="0.3">
      <c r="A23" s="8">
        <f>Kluppierungsprotokoll!A23</f>
        <v>66</v>
      </c>
      <c r="B23" s="8">
        <f>Kluppierungsprotokoll!B23</f>
        <v>4.4000000000000004</v>
      </c>
      <c r="C23" s="8">
        <f>Kluppierungsprotokoll!C23/$B$6</f>
        <v>0</v>
      </c>
      <c r="D23" s="8">
        <f>Kluppierungsprotokoll!D23/$B$6</f>
        <v>0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2.2988505747126435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1.1494252873563218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</row>
    <row r="24" spans="1:16" x14ac:dyDescent="0.3">
      <c r="A24" s="8">
        <f>Kluppierungsprotokoll!A24</f>
        <v>70</v>
      </c>
      <c r="B24" s="8">
        <f>Kluppierungsprotokoll!B24</f>
        <v>5</v>
      </c>
      <c r="C24" s="8">
        <f>Kluppierungsprotokoll!C24/$B$6</f>
        <v>0</v>
      </c>
      <c r="D24" s="8">
        <f>Kluppierungsprotokoll!D24/$B$6</f>
        <v>0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</row>
    <row r="25" spans="1:16" x14ac:dyDescent="0.3">
      <c r="A25" s="8">
        <f>Kluppierungsprotokoll!A25</f>
        <v>74</v>
      </c>
      <c r="B25" s="8">
        <f>Kluppierungsprotokoll!B25</f>
        <v>5.7</v>
      </c>
      <c r="C25" s="8">
        <f>Kluppierungsprotokoll!C25/$B$6</f>
        <v>0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1.1494252873563218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</row>
    <row r="26" spans="1:16" x14ac:dyDescent="0.3">
      <c r="A26" s="8">
        <f>Kluppierungsprotokoll!A26</f>
        <v>78</v>
      </c>
      <c r="B26" s="8">
        <f>Kluppierungsprotokoll!B26</f>
        <v>6.4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</row>
    <row r="27" spans="1:16" x14ac:dyDescent="0.3">
      <c r="A27" s="8">
        <f>Kluppierungsprotokoll!A27</f>
        <v>82</v>
      </c>
      <c r="B27" s="8">
        <f>Kluppierungsprotokoll!B27</f>
        <v>7.1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</row>
    <row r="28" spans="1:16" x14ac:dyDescent="0.3">
      <c r="A28" s="8">
        <f>Kluppierungsprotokoll!A28</f>
        <v>86</v>
      </c>
      <c r="B28" s="8">
        <f>Kluppierungsprotokoll!B28</f>
        <v>7.9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</row>
    <row r="29" spans="1:16" x14ac:dyDescent="0.3">
      <c r="A29" s="8">
        <f>Kluppierungsprotokoll!A29</f>
        <v>90</v>
      </c>
      <c r="B29" s="8">
        <f>Kluppierungsprotokoll!B29</f>
        <v>8.6999999999999993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</row>
    <row r="30" spans="1:16" x14ac:dyDescent="0.3">
      <c r="A30" s="8">
        <f>Kluppierungsprotokoll!A30</f>
        <v>94</v>
      </c>
      <c r="B30" s="8">
        <f>Kluppierungsprotokoll!B30</f>
        <v>9.5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</row>
    <row r="31" spans="1:16" x14ac:dyDescent="0.3">
      <c r="A31" s="8">
        <f>Kluppierungsprotokoll!A31</f>
        <v>98</v>
      </c>
      <c r="B31" s="8">
        <f>Kluppierungsprotokoll!B31</f>
        <v>10.3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</row>
    <row r="32" spans="1:16" x14ac:dyDescent="0.3">
      <c r="A32" s="8">
        <f>Kluppierungsprotokoll!A32</f>
        <v>102</v>
      </c>
      <c r="B32" s="8">
        <f>Kluppierungsprotokoll!B32</f>
        <v>11.2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</row>
    <row r="33" spans="1:16" x14ac:dyDescent="0.3">
      <c r="A33" s="8">
        <f>Kluppierungsprotokoll!A33</f>
        <v>106</v>
      </c>
      <c r="B33" s="8">
        <f>Kluppierungsprotokoll!B33</f>
        <v>12.1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</row>
    <row r="34" spans="1:16" x14ac:dyDescent="0.3">
      <c r="A34" s="8">
        <f>Kluppierungsprotokoll!A34</f>
        <v>110</v>
      </c>
      <c r="B34" s="8">
        <f>Kluppierungsprotokoll!B34</f>
        <v>13.1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</row>
    <row r="35" spans="1:16" x14ac:dyDescent="0.3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</row>
    <row r="36" spans="1:16" x14ac:dyDescent="0.3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</row>
    <row r="37" spans="1:16" x14ac:dyDescent="0.3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</row>
    <row r="38" spans="1:16" x14ac:dyDescent="0.3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</row>
    <row r="39" spans="1:16" x14ac:dyDescent="0.3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</row>
    <row r="40" spans="1:16" x14ac:dyDescent="0.3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</row>
    <row r="41" spans="1:16" x14ac:dyDescent="0.3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</row>
    <row r="42" spans="1:16" x14ac:dyDescent="0.3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</row>
    <row r="43" spans="1:16" x14ac:dyDescent="0.3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</row>
    <row r="44" spans="1:16" x14ac:dyDescent="0.3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</row>
    <row r="45" spans="1:16" x14ac:dyDescent="0.3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</row>
    <row r="46" spans="1:16" x14ac:dyDescent="0.3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</row>
    <row r="47" spans="1:16" x14ac:dyDescent="0.3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</row>
    <row r="48" spans="1:16" x14ac:dyDescent="0.3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</row>
    <row r="49" spans="1:16" x14ac:dyDescent="0.3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</row>
    <row r="50" spans="1:16" x14ac:dyDescent="0.3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</row>
    <row r="51" spans="1:16" x14ac:dyDescent="0.3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</row>
  </sheetData>
  <sheetProtection algorithmName="SHA-512" hashValue="jS1CZVVQG7spvuEygQ3+aoLZnZV2zkPtFZdsTatOSynsEWhcW7UhC0RIL2K02MSG467YHAHb34G1yBT7h0CVXA==" saltValue="biqNLn09wJrRCZ+WM/Vw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Q55"/>
  <sheetViews>
    <sheetView workbookViewId="0">
      <selection activeCell="G13" sqref="G13"/>
    </sheetView>
  </sheetViews>
  <sheetFormatPr baseColWidth="10" defaultColWidth="11" defaultRowHeight="15.6" x14ac:dyDescent="0.3"/>
  <cols>
    <col min="1" max="1" width="17.8984375" style="2" customWidth="1"/>
    <col min="2" max="2" width="12" style="2" customWidth="1"/>
    <col min="3" max="16384" width="11" style="2"/>
  </cols>
  <sheetData>
    <row r="1" spans="1:16" ht="21" x14ac:dyDescent="0.4">
      <c r="A1" s="1" t="s">
        <v>29</v>
      </c>
    </row>
    <row r="2" spans="1:16" x14ac:dyDescent="0.3">
      <c r="A2" s="10" t="s">
        <v>33</v>
      </c>
    </row>
    <row r="3" spans="1:16" x14ac:dyDescent="0.3">
      <c r="A3" s="3" t="s">
        <v>15</v>
      </c>
      <c r="B3" s="4"/>
    </row>
    <row r="4" spans="1:16" x14ac:dyDescent="0.3">
      <c r="A4" s="3" t="s">
        <v>16</v>
      </c>
      <c r="B4" s="4"/>
    </row>
    <row r="5" spans="1:16" x14ac:dyDescent="0.3">
      <c r="A5" s="3" t="s">
        <v>17</v>
      </c>
      <c r="B5" s="4"/>
    </row>
    <row r="6" spans="1:16" x14ac:dyDescent="0.3">
      <c r="A6" s="3" t="s">
        <v>18</v>
      </c>
      <c r="B6" s="4">
        <f>Kluppierungsprotokoll!B6</f>
        <v>0.87</v>
      </c>
      <c r="C6" s="3" t="s">
        <v>0</v>
      </c>
    </row>
    <row r="8" spans="1:16" ht="46.8" x14ac:dyDescent="0.3">
      <c r="A8" s="5" t="s">
        <v>20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43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3">
      <c r="A9" s="7">
        <f>Kluppierungsprotokoll!A9</f>
        <v>10</v>
      </c>
      <c r="B9" s="7">
        <f>Kluppierungsprotokoll!B9</f>
        <v>0.1</v>
      </c>
      <c r="C9" s="7">
        <f>Kluppierungsprotokoll!C9*($A9/200)^2*PI()</f>
        <v>0</v>
      </c>
      <c r="D9" s="7">
        <f>Kluppierungsprotokoll!D9*($A9/200)^2*PI()</f>
        <v>0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9.4247779607693816E-2</v>
      </c>
      <c r="I9" s="7">
        <f>Kluppierungsprotokoll!I9*($A9/200)^2*PI()</f>
        <v>0</v>
      </c>
      <c r="J9" s="7">
        <f>Kluppierungsprotokoll!J9*($A9/200)^2*PI()</f>
        <v>4.7123889803846908E-2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7.8539816339744835E-3</v>
      </c>
      <c r="O9" s="7">
        <f>Kluppierungsprotokoll!O9*($A9/200)^2*PI()</f>
        <v>0</v>
      </c>
      <c r="P9" s="7">
        <f>Kluppierungsprotokoll!P9*($A9/200)^2*PI()</f>
        <v>0</v>
      </c>
    </row>
    <row r="10" spans="1:16" x14ac:dyDescent="0.3">
      <c r="A10" s="8">
        <f>Kluppierungsprotokoll!A10</f>
        <v>14</v>
      </c>
      <c r="B10" s="8">
        <f>Kluppierungsprotokoll!B10</f>
        <v>0.1</v>
      </c>
      <c r="C10" s="8">
        <f>Kluppierungsprotokoll!C10*($A10/200)^2*PI()</f>
        <v>0</v>
      </c>
      <c r="D10" s="8">
        <f>Kluppierungsprotokoll!D10*($A10/200)^2*PI()</f>
        <v>0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0.10775662801812992</v>
      </c>
      <c r="I10" s="8">
        <f>Kluppierungsprotokoll!I10*($A10/200)^2*PI()</f>
        <v>0</v>
      </c>
      <c r="J10" s="8">
        <f>Kluppierungsprotokoll!J10*($A10/200)^2*PI()</f>
        <v>1.5393804002589988E-2</v>
      </c>
      <c r="K10" s="8">
        <f>Kluppierungsprotokoll!K10*($A10/200)^2*PI()</f>
        <v>1.5393804002589988E-2</v>
      </c>
      <c r="L10" s="8">
        <f>Kluppierungsprotokoll!L10*($A10/200)^2*PI()</f>
        <v>3.0787608005179976E-2</v>
      </c>
      <c r="M10" s="8">
        <f>Kluppierungsprotokoll!M10*($A10/200)^2*PI()</f>
        <v>0</v>
      </c>
      <c r="N10" s="8">
        <f>Kluppierungsprotokoll!N10*($A10/200)^2*PI()</f>
        <v>3.0787608005179976E-2</v>
      </c>
      <c r="O10" s="8">
        <f>Kluppierungsprotokoll!O10*($A10/200)^2*PI()</f>
        <v>0</v>
      </c>
      <c r="P10" s="8">
        <f>Kluppierungsprotokoll!P10*($A10/200)^2*PI()</f>
        <v>0</v>
      </c>
    </row>
    <row r="11" spans="1:16" x14ac:dyDescent="0.3">
      <c r="A11" s="8">
        <f>Kluppierungsprotokoll!A11</f>
        <v>18</v>
      </c>
      <c r="B11" s="8">
        <f>Kluppierungsprotokoll!B11</f>
        <v>0.2</v>
      </c>
      <c r="C11" s="8">
        <f>Kluppierungsprotokoll!C11*($A11/200)^2*PI()</f>
        <v>0</v>
      </c>
      <c r="D11" s="8">
        <f>Kluppierungsprotokoll!D11*($A11/200)^2*PI()</f>
        <v>0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0.15268140296446395</v>
      </c>
      <c r="I11" s="8">
        <f>Kluppierungsprotokoll!I11*($A11/200)^2*PI()</f>
        <v>0</v>
      </c>
      <c r="J11" s="8">
        <f>Kluppierungsprotokoll!J11*($A11/200)^2*PI()</f>
        <v>2.5446900494077322E-2</v>
      </c>
      <c r="K11" s="8">
        <f>Kluppierungsprotokoll!K11*($A11/200)^2*PI()</f>
        <v>0</v>
      </c>
      <c r="L11" s="8">
        <f>Kluppierungsprotokoll!L11*($A11/200)^2*PI()</f>
        <v>5.0893800988154644E-2</v>
      </c>
      <c r="M11" s="8">
        <f>Kluppierungsprotokoll!M11*($A11/200)^2*PI()</f>
        <v>0</v>
      </c>
      <c r="N11" s="8">
        <f>Kluppierungsprotokoll!N11*($A11/200)^2*PI()</f>
        <v>0.12723450247038659</v>
      </c>
      <c r="O11" s="8">
        <f>Kluppierungsprotokoll!O11*($A11/200)^2*PI()</f>
        <v>0</v>
      </c>
      <c r="P11" s="8">
        <f>Kluppierungsprotokoll!P11*($A11/200)^2*PI()</f>
        <v>0</v>
      </c>
    </row>
    <row r="12" spans="1:16" x14ac:dyDescent="0.3">
      <c r="A12" s="8">
        <f>Kluppierungsprotokoll!A12</f>
        <v>22</v>
      </c>
      <c r="B12" s="8">
        <f>Kluppierungsprotokoll!B12</f>
        <v>0.3</v>
      </c>
      <c r="C12" s="8">
        <f>Kluppierungsprotokoll!C12*($A12/200)^2*PI()</f>
        <v>0</v>
      </c>
      <c r="D12" s="8">
        <f>Kluppierungsprotokoll!D12*($A12/200)^2*PI()</f>
        <v>0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7.6026542216872994E-2</v>
      </c>
      <c r="I12" s="8">
        <f>Kluppierungsprotokoll!I12*($A12/200)^2*PI()</f>
        <v>0</v>
      </c>
      <c r="J12" s="8">
        <f>Kluppierungsprotokoll!J12*($A12/200)^2*PI()</f>
        <v>0</v>
      </c>
      <c r="K12" s="8">
        <f>Kluppierungsprotokoll!K12*($A12/200)^2*PI()</f>
        <v>0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7.6026542216872994E-2</v>
      </c>
      <c r="O12" s="8">
        <f>Kluppierungsprotokoll!O12*($A12/200)^2*PI()</f>
        <v>0</v>
      </c>
      <c r="P12" s="8">
        <f>Kluppierungsprotokoll!P12*($A12/200)^2*PI()</f>
        <v>0</v>
      </c>
    </row>
    <row r="13" spans="1:16" x14ac:dyDescent="0.3">
      <c r="A13" s="8">
        <f>Kluppierungsprotokoll!A13</f>
        <v>26</v>
      </c>
      <c r="B13" s="8">
        <f>Kluppierungsprotokoll!B13</f>
        <v>0.5</v>
      </c>
      <c r="C13" s="8">
        <f>Kluppierungsprotokoll!C13*($A13/200)^2*PI()</f>
        <v>0</v>
      </c>
      <c r="D13" s="8">
        <f>Kluppierungsprotokoll!D13*($A13/200)^2*PI()</f>
        <v>5.3092915845667513E-2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0.15927874753700255</v>
      </c>
      <c r="I13" s="8">
        <f>Kluppierungsprotokoll!I13*($A13/200)^2*PI()</f>
        <v>0.10618583169133503</v>
      </c>
      <c r="J13" s="8">
        <f>Kluppierungsprotokoll!J13*($A13/200)^2*PI()</f>
        <v>5.3092915845667513E-2</v>
      </c>
      <c r="K13" s="8">
        <f>Kluppierungsprotokoll!K13*($A13/200)^2*PI()</f>
        <v>0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</row>
    <row r="14" spans="1:16" x14ac:dyDescent="0.3">
      <c r="A14" s="8">
        <f>Kluppierungsprotokoll!A14</f>
        <v>30</v>
      </c>
      <c r="B14" s="8">
        <f>Kluppierungsprotokoll!B14</f>
        <v>0.7</v>
      </c>
      <c r="C14" s="8">
        <f>Kluppierungsprotokoll!C14*($A14/200)^2*PI()</f>
        <v>0</v>
      </c>
      <c r="D14" s="8">
        <f>Kluppierungsprotokoll!D14*($A14/200)^2*PI()</f>
        <v>0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0.77754418176347384</v>
      </c>
      <c r="I14" s="8">
        <f>Kluppierungsprotokoll!I14*($A14/200)^2*PI()</f>
        <v>7.0685834705770348E-2</v>
      </c>
      <c r="J14" s="8">
        <f>Kluppierungsprotokoll!J14*($A14/200)^2*PI()</f>
        <v>0</v>
      </c>
      <c r="K14" s="8">
        <f>Kluppierungsprotokoll!K14*($A14/200)^2*PI()</f>
        <v>0</v>
      </c>
      <c r="L14" s="8">
        <f>Kluppierungsprotokoll!L14*($A14/200)^2*PI()</f>
        <v>7.0685834705770348E-2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</row>
    <row r="15" spans="1:16" x14ac:dyDescent="0.3">
      <c r="A15" s="8">
        <f>Kluppierungsprotokoll!A15</f>
        <v>34</v>
      </c>
      <c r="B15" s="8">
        <f>Kluppierungsprotokoll!B15</f>
        <v>1</v>
      </c>
      <c r="C15" s="8">
        <f>Kluppierungsprotokoll!C15*($A15/200)^2*PI()</f>
        <v>0</v>
      </c>
      <c r="D15" s="8">
        <f>Kluppierungsprotokoll!D15*($A15/200)^2*PI()</f>
        <v>0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0.90792027688745036</v>
      </c>
      <c r="I15" s="8">
        <f>Kluppierungsprotokoll!I15*($A15/200)^2*PI()</f>
        <v>0</v>
      </c>
      <c r="J15" s="8">
        <f>Kluppierungsprotokoll!J15*($A15/200)^2*PI()</f>
        <v>0</v>
      </c>
      <c r="K15" s="8">
        <f>Kluppierungsprotokoll!K15*($A15/200)^2*PI()</f>
        <v>0</v>
      </c>
      <c r="L15" s="8">
        <f>Kluppierungsprotokoll!L15*($A15/200)^2*PI()</f>
        <v>9.0792027688745044E-2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</row>
    <row r="16" spans="1:16" x14ac:dyDescent="0.3">
      <c r="A16" s="8">
        <f>Kluppierungsprotokoll!A16</f>
        <v>38</v>
      </c>
      <c r="B16" s="8">
        <f>Kluppierungsprotokoll!B16</f>
        <v>1.3</v>
      </c>
      <c r="C16" s="8">
        <f>Kluppierungsprotokoll!C16*($A16/200)^2*PI()</f>
        <v>0</v>
      </c>
      <c r="D16" s="8">
        <f>Kluppierungsprotokoll!D16*($A16/200)^2*PI()</f>
        <v>0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1.0207034531513239</v>
      </c>
      <c r="I16" s="8">
        <f>Kluppierungsprotokoll!I16*($A16/200)^2*PI()</f>
        <v>0.22682298958918307</v>
      </c>
      <c r="J16" s="8">
        <f>Kluppierungsprotokoll!J16*($A16/200)^2*PI()</f>
        <v>0</v>
      </c>
      <c r="K16" s="8">
        <f>Kluppierungsprotokoll!K16*($A16/200)^2*PI()</f>
        <v>0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</row>
    <row r="17" spans="1:16" x14ac:dyDescent="0.3">
      <c r="A17" s="8">
        <f>Kluppierungsprotokoll!A17</f>
        <v>42</v>
      </c>
      <c r="B17" s="8">
        <f>Kluppierungsprotokoll!B17</f>
        <v>1.6</v>
      </c>
      <c r="C17" s="8">
        <f>Kluppierungsprotokoll!C17*($A17/200)^2*PI()</f>
        <v>0</v>
      </c>
      <c r="D17" s="8">
        <f>Kluppierungsprotokoll!D17*($A17/200)^2*PI()</f>
        <v>0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1.108353888186479</v>
      </c>
      <c r="I17" s="8">
        <f>Kluppierungsprotokoll!I17*($A17/200)^2*PI()</f>
        <v>0.13854423602330987</v>
      </c>
      <c r="J17" s="8">
        <f>Kluppierungsprotokoll!J17*($A17/200)^2*PI()</f>
        <v>0</v>
      </c>
      <c r="K17" s="8">
        <f>Kluppierungsprotokoll!K17*($A17/200)^2*PI()</f>
        <v>0</v>
      </c>
      <c r="L17" s="8">
        <f>Kluppierungsprotokoll!L17*($A17/200)^2*PI()</f>
        <v>0.41563270806992952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</row>
    <row r="18" spans="1:16" x14ac:dyDescent="0.3">
      <c r="A18" s="8">
        <f>Kluppierungsprotokoll!A18</f>
        <v>46</v>
      </c>
      <c r="B18" s="8">
        <f>Kluppierungsprotokoll!B18</f>
        <v>2</v>
      </c>
      <c r="C18" s="8">
        <f>Kluppierungsprotokoll!C18*($A18/200)^2*PI()</f>
        <v>0</v>
      </c>
      <c r="D18" s="8">
        <f>Kluppierungsprotokoll!D18*($A18/200)^2*PI()</f>
        <v>0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2.4928537706235012</v>
      </c>
      <c r="I18" s="8">
        <f>Kluppierungsprotokoll!I18*($A18/200)^2*PI()</f>
        <v>0.33238050274980013</v>
      </c>
      <c r="J18" s="8">
        <f>Kluppierungsprotokoll!J18*($A18/200)^2*PI()</f>
        <v>0.16619025137490007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</row>
    <row r="19" spans="1:16" x14ac:dyDescent="0.3">
      <c r="A19" s="8">
        <f>Kluppierungsprotokoll!A19</f>
        <v>50</v>
      </c>
      <c r="B19" s="8">
        <f>Kluppierungsprotokoll!B19</f>
        <v>2.4</v>
      </c>
      <c r="C19" s="8">
        <f>Kluppierungsprotokoll!C19*($A19/200)^2*PI()</f>
        <v>0</v>
      </c>
      <c r="D19" s="8">
        <f>Kluppierungsprotokoll!D19*($A19/200)^2*PI()</f>
        <v>0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3.9269908169872414</v>
      </c>
      <c r="I19" s="8">
        <f>Kluppierungsprotokoll!I19*($A19/200)^2*PI()</f>
        <v>0.58904862254808621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</row>
    <row r="20" spans="1:16" x14ac:dyDescent="0.3">
      <c r="A20" s="8">
        <f>Kluppierungsprotokoll!A20</f>
        <v>54</v>
      </c>
      <c r="B20" s="8">
        <f>Kluppierungsprotokoll!B20</f>
        <v>2.8</v>
      </c>
      <c r="C20" s="8">
        <f>Kluppierungsprotokoll!C20*($A20/200)^2*PI()</f>
        <v>0</v>
      </c>
      <c r="D20" s="8">
        <f>Kluppierungsprotokoll!D20*($A20/200)^2*PI()</f>
        <v>0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2.0611989400202635</v>
      </c>
      <c r="I20" s="8">
        <f>Kluppierungsprotokoll!I20*($A20/200)^2*PI()</f>
        <v>0.68706631334008772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</row>
    <row r="21" spans="1:16" x14ac:dyDescent="0.3">
      <c r="A21" s="8">
        <f>Kluppierungsprotokoll!A21</f>
        <v>58</v>
      </c>
      <c r="B21" s="8">
        <f>Kluppierungsprotokoll!B21</f>
        <v>3.3</v>
      </c>
      <c r="C21" s="8">
        <f>Kluppierungsprotokoll!C21*($A21/200)^2*PI()</f>
        <v>0</v>
      </c>
      <c r="D21" s="8">
        <f>Kluppierungsprotokoll!D21*($A21/200)^2*PI()</f>
        <v>0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2.3778714795021143</v>
      </c>
      <c r="I21" s="8">
        <f>Kluppierungsprotokoll!I21*($A21/200)^2*PI()</f>
        <v>0.52841588433380315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</row>
    <row r="22" spans="1:16" x14ac:dyDescent="0.3">
      <c r="A22" s="8">
        <f>Kluppierungsprotokoll!A22</f>
        <v>62</v>
      </c>
      <c r="B22" s="8">
        <f>Kluppierungsprotokoll!B22</f>
        <v>3.8</v>
      </c>
      <c r="C22" s="8">
        <f>Kluppierungsprotokoll!C22*($A22/200)^2*PI()</f>
        <v>0</v>
      </c>
      <c r="D22" s="8">
        <f>Kluppierungsprotokoll!D22*($A22/200)^2*PI()</f>
        <v>0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1.5095352700498956</v>
      </c>
      <c r="I22" s="8">
        <f>Kluppierungsprotokoll!I22*($A22/200)^2*PI()</f>
        <v>0.30190705400997914</v>
      </c>
      <c r="J22" s="8">
        <f>Kluppierungsprotokoll!J22*($A22/200)^2*PI()</f>
        <v>0.60381410801995827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</row>
    <row r="23" spans="1:16" x14ac:dyDescent="0.3">
      <c r="A23" s="8">
        <f>Kluppierungsprotokoll!A23</f>
        <v>66</v>
      </c>
      <c r="B23" s="8">
        <f>Kluppierungsprotokoll!B23</f>
        <v>4.4000000000000004</v>
      </c>
      <c r="C23" s="8">
        <f>Kluppierungsprotokoll!C23*($A23/200)^2*PI()</f>
        <v>0</v>
      </c>
      <c r="D23" s="8">
        <f>Kluppierungsprotokoll!D23*($A23/200)^2*PI()</f>
        <v>0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0.68423887995185706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0.34211943997592853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</row>
    <row r="24" spans="1:16" x14ac:dyDescent="0.3">
      <c r="A24" s="8">
        <f>Kluppierungsprotokoll!A24</f>
        <v>70</v>
      </c>
      <c r="B24" s="8">
        <f>Kluppierungsprotokoll!B24</f>
        <v>5</v>
      </c>
      <c r="C24" s="8">
        <f>Kluppierungsprotokoll!C24*($A24/200)^2*PI()</f>
        <v>0</v>
      </c>
      <c r="D24" s="8">
        <f>Kluppierungsprotokoll!D24*($A24/200)^2*PI()</f>
        <v>0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</row>
    <row r="25" spans="1:16" x14ac:dyDescent="0.3">
      <c r="A25" s="8">
        <f>Kluppierungsprotokoll!A25</f>
        <v>74</v>
      </c>
      <c r="B25" s="8">
        <f>Kluppierungsprotokoll!B25</f>
        <v>5.7</v>
      </c>
      <c r="C25" s="8">
        <f>Kluppierungsprotokoll!C25*($A25/200)^2*PI()</f>
        <v>0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0.43008403427644265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</row>
    <row r="26" spans="1:16" x14ac:dyDescent="0.3">
      <c r="A26" s="8">
        <f>Kluppierungsprotokoll!A26</f>
        <v>78</v>
      </c>
      <c r="B26" s="8">
        <f>Kluppierungsprotokoll!B26</f>
        <v>6.4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</row>
    <row r="27" spans="1:16" x14ac:dyDescent="0.3">
      <c r="A27" s="8">
        <f>Kluppierungsprotokoll!A27</f>
        <v>82</v>
      </c>
      <c r="B27" s="8">
        <f>Kluppierungsprotokoll!B27</f>
        <v>7.1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</row>
    <row r="28" spans="1:16" x14ac:dyDescent="0.3">
      <c r="A28" s="8">
        <f>Kluppierungsprotokoll!A28</f>
        <v>86</v>
      </c>
      <c r="B28" s="8">
        <f>Kluppierungsprotokoll!B28</f>
        <v>7.9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</row>
    <row r="29" spans="1:16" x14ac:dyDescent="0.3">
      <c r="A29" s="8">
        <f>Kluppierungsprotokoll!A29</f>
        <v>90</v>
      </c>
      <c r="B29" s="8">
        <f>Kluppierungsprotokoll!B29</f>
        <v>8.6999999999999993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</row>
    <row r="30" spans="1:16" x14ac:dyDescent="0.3">
      <c r="A30" s="8">
        <f>Kluppierungsprotokoll!A30</f>
        <v>94</v>
      </c>
      <c r="B30" s="8">
        <f>Kluppierungsprotokoll!B30</f>
        <v>9.5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</row>
    <row r="31" spans="1:16" x14ac:dyDescent="0.3">
      <c r="A31" s="8">
        <f>Kluppierungsprotokoll!A31</f>
        <v>98</v>
      </c>
      <c r="B31" s="8">
        <f>Kluppierungsprotokoll!B31</f>
        <v>10.3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</row>
    <row r="32" spans="1:16" x14ac:dyDescent="0.3">
      <c r="A32" s="8">
        <f>Kluppierungsprotokoll!A32</f>
        <v>102</v>
      </c>
      <c r="B32" s="8">
        <f>Kluppierungsprotokoll!B32</f>
        <v>11.2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</row>
    <row r="33" spans="1:16" x14ac:dyDescent="0.3">
      <c r="A33" s="8">
        <f>Kluppierungsprotokoll!A33</f>
        <v>106</v>
      </c>
      <c r="B33" s="8">
        <f>Kluppierungsprotokoll!B33</f>
        <v>12.1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</row>
    <row r="34" spans="1:16" x14ac:dyDescent="0.3">
      <c r="A34" s="8">
        <f>Kluppierungsprotokoll!A34</f>
        <v>110</v>
      </c>
      <c r="B34" s="8">
        <f>Kluppierungsprotokoll!B34</f>
        <v>13.1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</row>
    <row r="35" spans="1:16" x14ac:dyDescent="0.3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</row>
    <row r="36" spans="1:16" x14ac:dyDescent="0.3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</row>
    <row r="37" spans="1:16" x14ac:dyDescent="0.3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</row>
    <row r="38" spans="1:16" x14ac:dyDescent="0.3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</row>
    <row r="39" spans="1:16" x14ac:dyDescent="0.3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</row>
    <row r="40" spans="1:16" x14ac:dyDescent="0.3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</row>
    <row r="41" spans="1:16" x14ac:dyDescent="0.3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</row>
    <row r="42" spans="1:16" x14ac:dyDescent="0.3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</row>
    <row r="43" spans="1:16" x14ac:dyDescent="0.3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</row>
    <row r="44" spans="1:16" x14ac:dyDescent="0.3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</row>
    <row r="45" spans="1:16" x14ac:dyDescent="0.3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</row>
    <row r="46" spans="1:16" x14ac:dyDescent="0.3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</row>
    <row r="47" spans="1:16" x14ac:dyDescent="0.3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</row>
    <row r="48" spans="1:16" x14ac:dyDescent="0.3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</row>
    <row r="49" spans="1:17" x14ac:dyDescent="0.3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</row>
    <row r="50" spans="1:17" x14ac:dyDescent="0.3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</row>
    <row r="51" spans="1:17" x14ac:dyDescent="0.3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</row>
    <row r="53" spans="1:17" x14ac:dyDescent="0.3">
      <c r="A53" s="2" t="s">
        <v>24</v>
      </c>
      <c r="B53" s="2" t="s">
        <v>23</v>
      </c>
      <c r="C53" s="2">
        <f>SUM(C9:C51)</f>
        <v>0</v>
      </c>
      <c r="D53" s="2">
        <f t="shared" ref="D53:P53" si="0">SUM(D9:D51)</f>
        <v>5.3092915845667513E-2</v>
      </c>
      <c r="E53" s="2">
        <f t="shared" si="0"/>
        <v>0</v>
      </c>
      <c r="F53" s="2">
        <f t="shared" si="0"/>
        <v>0</v>
      </c>
      <c r="G53" s="2">
        <f t="shared" si="0"/>
        <v>0</v>
      </c>
      <c r="H53" s="2">
        <f t="shared" si="0"/>
        <v>17.887286091744205</v>
      </c>
      <c r="I53" s="2">
        <f t="shared" si="0"/>
        <v>2.9810572689913548</v>
      </c>
      <c r="J53" s="2">
        <f t="shared" si="0"/>
        <v>0.91106186954104007</v>
      </c>
      <c r="K53" s="2">
        <f t="shared" si="0"/>
        <v>1.5393804002589988E-2</v>
      </c>
      <c r="L53" s="2">
        <f t="shared" si="0"/>
        <v>1.0009114194337081</v>
      </c>
      <c r="M53" s="2">
        <f t="shared" si="0"/>
        <v>0</v>
      </c>
      <c r="N53" s="2">
        <f t="shared" si="0"/>
        <v>0.24190263432641404</v>
      </c>
      <c r="O53" s="2">
        <f t="shared" si="0"/>
        <v>0</v>
      </c>
      <c r="P53" s="2">
        <f t="shared" si="0"/>
        <v>0</v>
      </c>
      <c r="Q53" s="2">
        <f>SUM(C53:P53)</f>
        <v>23.090706003884979</v>
      </c>
    </row>
    <row r="54" spans="1:17" x14ac:dyDescent="0.3">
      <c r="A54" s="2" t="s">
        <v>24</v>
      </c>
      <c r="B54" s="2" t="s">
        <v>26</v>
      </c>
      <c r="C54" s="2">
        <f>C53/$B$6</f>
        <v>0</v>
      </c>
      <c r="D54" s="2">
        <f t="shared" ref="D54:P54" si="1">D53/$B$6</f>
        <v>6.1026340052491392E-2</v>
      </c>
      <c r="E54" s="2">
        <f t="shared" si="1"/>
        <v>0</v>
      </c>
      <c r="F54" s="2">
        <f t="shared" ref="F54" si="2">F53/$B$6</f>
        <v>0</v>
      </c>
      <c r="G54" s="2">
        <f t="shared" si="1"/>
        <v>0</v>
      </c>
      <c r="H54" s="2">
        <f t="shared" si="1"/>
        <v>20.560098956027822</v>
      </c>
      <c r="I54" s="2">
        <f t="shared" si="1"/>
        <v>3.4265026080360399</v>
      </c>
      <c r="J54" s="2">
        <f t="shared" si="1"/>
        <v>1.0471975511965979</v>
      </c>
      <c r="K54" s="2">
        <f t="shared" si="1"/>
        <v>1.7694027589183894E-2</v>
      </c>
      <c r="L54" s="2">
        <f t="shared" si="1"/>
        <v>1.1504728959008139</v>
      </c>
      <c r="M54" s="2">
        <f t="shared" si="1"/>
        <v>0</v>
      </c>
      <c r="N54" s="2">
        <f t="shared" si="1"/>
        <v>0.2780490049728897</v>
      </c>
      <c r="O54" s="2">
        <f t="shared" si="1"/>
        <v>0</v>
      </c>
      <c r="P54" s="2">
        <f t="shared" si="1"/>
        <v>0</v>
      </c>
      <c r="Q54" s="2">
        <f>SUM(C54:P54)</f>
        <v>26.541041383775838</v>
      </c>
    </row>
    <row r="55" spans="1:17" x14ac:dyDescent="0.3">
      <c r="A55" s="2" t="s">
        <v>24</v>
      </c>
      <c r="B55" s="2" t="s">
        <v>31</v>
      </c>
      <c r="C55" s="2">
        <f>C54/$Q54</f>
        <v>0</v>
      </c>
      <c r="D55" s="2">
        <f t="shared" ref="D55:P55" si="3">D54/$Q54</f>
        <v>2.2993197278911568E-3</v>
      </c>
      <c r="E55" s="2">
        <f t="shared" si="3"/>
        <v>0</v>
      </c>
      <c r="F55" s="2">
        <f t="shared" ref="F55" si="4">F54/$Q54</f>
        <v>0</v>
      </c>
      <c r="G55" s="2">
        <f t="shared" si="3"/>
        <v>0</v>
      </c>
      <c r="H55" s="2">
        <f t="shared" si="3"/>
        <v>0.77465306122448985</v>
      </c>
      <c r="I55" s="2">
        <f t="shared" si="3"/>
        <v>0.12910204081632654</v>
      </c>
      <c r="J55" s="2">
        <f t="shared" si="3"/>
        <v>3.9455782312925174E-2</v>
      </c>
      <c r="K55" s="2">
        <f t="shared" si="3"/>
        <v>6.6666666666666675E-4</v>
      </c>
      <c r="L55" s="2">
        <f t="shared" si="3"/>
        <v>4.3346938775510206E-2</v>
      </c>
      <c r="M55" s="2">
        <f t="shared" si="3"/>
        <v>0</v>
      </c>
      <c r="N55" s="2">
        <f t="shared" si="3"/>
        <v>1.0476190476190476E-2</v>
      </c>
      <c r="O55" s="2">
        <f t="shared" si="3"/>
        <v>0</v>
      </c>
      <c r="P55" s="2">
        <f t="shared" si="3"/>
        <v>0</v>
      </c>
      <c r="Q55" s="2">
        <f>SUM(C55:P55)</f>
        <v>1</v>
      </c>
    </row>
  </sheetData>
  <sheetProtection algorithmName="SHA-512" hashValue="E9H/N5eSTXSnB/T01z98qaS0KOC5GzGkAa1CfW0QLuqTyLpwiVAPdhSPcWTlk67Uj0MOZzApKkbHr+ZMWer8sg==" saltValue="ITUKemnZ3I+LLOjU/99Ig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Q55"/>
  <sheetViews>
    <sheetView workbookViewId="0">
      <selection activeCell="G13" sqref="G13"/>
    </sheetView>
  </sheetViews>
  <sheetFormatPr baseColWidth="10" defaultColWidth="11" defaultRowHeight="15.6" x14ac:dyDescent="0.3"/>
  <cols>
    <col min="1" max="1" width="17.8984375" style="2" customWidth="1"/>
    <col min="2" max="2" width="12" style="2" customWidth="1"/>
    <col min="3" max="16384" width="11" style="2"/>
  </cols>
  <sheetData>
    <row r="1" spans="1:16" ht="21" x14ac:dyDescent="0.4">
      <c r="A1" s="1" t="s">
        <v>30</v>
      </c>
    </row>
    <row r="2" spans="1:16" x14ac:dyDescent="0.3">
      <c r="A2" s="10" t="s">
        <v>32</v>
      </c>
    </row>
    <row r="3" spans="1:16" x14ac:dyDescent="0.3">
      <c r="A3" s="3" t="s">
        <v>15</v>
      </c>
      <c r="B3" s="4"/>
    </row>
    <row r="4" spans="1:16" x14ac:dyDescent="0.3">
      <c r="A4" s="3" t="s">
        <v>16</v>
      </c>
      <c r="B4" s="4"/>
    </row>
    <row r="5" spans="1:16" x14ac:dyDescent="0.3">
      <c r="A5" s="3" t="s">
        <v>17</v>
      </c>
      <c r="B5" s="4"/>
    </row>
    <row r="6" spans="1:16" x14ac:dyDescent="0.3">
      <c r="A6" s="3" t="s">
        <v>18</v>
      </c>
      <c r="B6" s="4">
        <f>Kluppierungsprotokoll!B6</f>
        <v>0.87</v>
      </c>
      <c r="C6" s="3" t="s">
        <v>0</v>
      </c>
    </row>
    <row r="8" spans="1:16" ht="46.8" x14ac:dyDescent="0.3">
      <c r="A8" s="5" t="s">
        <v>20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43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3">
      <c r="A9" s="7">
        <f>Kluppierungsprotokoll!A9</f>
        <v>10</v>
      </c>
      <c r="B9" s="7">
        <f>Kluppierungsprotokoll!B9</f>
        <v>0.1</v>
      </c>
      <c r="C9" s="7">
        <f>Kluppierungsprotokoll!C9*$B9</f>
        <v>0</v>
      </c>
      <c r="D9" s="7">
        <f>Kluppierungsprotokoll!D9*$B9</f>
        <v>0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1.2000000000000002</v>
      </c>
      <c r="I9" s="7">
        <f>Kluppierungsprotokoll!I9*$B9</f>
        <v>0</v>
      </c>
      <c r="J9" s="7">
        <f>Kluppierungsprotokoll!J9*$B9</f>
        <v>0.60000000000000009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0.1</v>
      </c>
      <c r="O9" s="7">
        <f>Kluppierungsprotokoll!O9*$B9</f>
        <v>0</v>
      </c>
      <c r="P9" s="7">
        <f>Kluppierungsprotokoll!P9*$B9</f>
        <v>0</v>
      </c>
    </row>
    <row r="10" spans="1:16" x14ac:dyDescent="0.3">
      <c r="A10" s="8">
        <f>Kluppierungsprotokoll!A10</f>
        <v>14</v>
      </c>
      <c r="B10" s="8">
        <f>Kluppierungsprotokoll!B10</f>
        <v>0.1</v>
      </c>
      <c r="C10" s="8">
        <f>Kluppierungsprotokoll!C10*$B10</f>
        <v>0</v>
      </c>
      <c r="D10" s="8">
        <f>Kluppierungsprotokoll!D10*$B10</f>
        <v>0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0.70000000000000007</v>
      </c>
      <c r="I10" s="8">
        <f>Kluppierungsprotokoll!I10*$B10</f>
        <v>0</v>
      </c>
      <c r="J10" s="8">
        <f>Kluppierungsprotokoll!J10*$B10</f>
        <v>0.1</v>
      </c>
      <c r="K10" s="8">
        <f>Kluppierungsprotokoll!K10*$B10</f>
        <v>0.1</v>
      </c>
      <c r="L10" s="8">
        <f>Kluppierungsprotokoll!L10*$B10</f>
        <v>0.2</v>
      </c>
      <c r="M10" s="8">
        <f>Kluppierungsprotokoll!M10*$B10</f>
        <v>0</v>
      </c>
      <c r="N10" s="8">
        <f>Kluppierungsprotokoll!N10*$B10</f>
        <v>0.2</v>
      </c>
      <c r="O10" s="8">
        <f>Kluppierungsprotokoll!O10*$B10</f>
        <v>0</v>
      </c>
      <c r="P10" s="8">
        <f>Kluppierungsprotokoll!P10*$B10</f>
        <v>0</v>
      </c>
    </row>
    <row r="11" spans="1:16" x14ac:dyDescent="0.3">
      <c r="A11" s="8">
        <f>Kluppierungsprotokoll!A11</f>
        <v>18</v>
      </c>
      <c r="B11" s="8">
        <f>Kluppierungsprotokoll!B11</f>
        <v>0.2</v>
      </c>
      <c r="C11" s="8">
        <f>Kluppierungsprotokoll!C11*$B11</f>
        <v>0</v>
      </c>
      <c r="D11" s="8">
        <f>Kluppierungsprotokoll!D11*$B11</f>
        <v>0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1.2000000000000002</v>
      </c>
      <c r="I11" s="8">
        <f>Kluppierungsprotokoll!I11*$B11</f>
        <v>0</v>
      </c>
      <c r="J11" s="8">
        <f>Kluppierungsprotokoll!J11*$B11</f>
        <v>0.2</v>
      </c>
      <c r="K11" s="8">
        <f>Kluppierungsprotokoll!K11*$B11</f>
        <v>0</v>
      </c>
      <c r="L11" s="8">
        <f>Kluppierungsprotokoll!L11*$B11</f>
        <v>0.4</v>
      </c>
      <c r="M11" s="8">
        <f>Kluppierungsprotokoll!M11*$B11</f>
        <v>0</v>
      </c>
      <c r="N11" s="8">
        <f>Kluppierungsprotokoll!N11*$B11</f>
        <v>1</v>
      </c>
      <c r="O11" s="8">
        <f>Kluppierungsprotokoll!O11*$B11</f>
        <v>0</v>
      </c>
      <c r="P11" s="8">
        <f>Kluppierungsprotokoll!P11*$B11</f>
        <v>0</v>
      </c>
    </row>
    <row r="12" spans="1:16" x14ac:dyDescent="0.3">
      <c r="A12" s="8">
        <f>Kluppierungsprotokoll!A12</f>
        <v>22</v>
      </c>
      <c r="B12" s="8">
        <f>Kluppierungsprotokoll!B12</f>
        <v>0.3</v>
      </c>
      <c r="C12" s="8">
        <f>Kluppierungsprotokoll!C12*$B12</f>
        <v>0</v>
      </c>
      <c r="D12" s="8">
        <f>Kluppierungsprotokoll!D12*$B12</f>
        <v>0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0.6</v>
      </c>
      <c r="I12" s="8">
        <f>Kluppierungsprotokoll!I12*$B12</f>
        <v>0</v>
      </c>
      <c r="J12" s="8">
        <f>Kluppierungsprotokoll!J12*$B12</f>
        <v>0</v>
      </c>
      <c r="K12" s="8">
        <f>Kluppierungsprotokoll!K12*$B12</f>
        <v>0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0.6</v>
      </c>
      <c r="O12" s="8">
        <f>Kluppierungsprotokoll!O12*$B12</f>
        <v>0</v>
      </c>
      <c r="P12" s="8">
        <f>Kluppierungsprotokoll!P12*$B12</f>
        <v>0</v>
      </c>
    </row>
    <row r="13" spans="1:16" x14ac:dyDescent="0.3">
      <c r="A13" s="8">
        <f>Kluppierungsprotokoll!A13</f>
        <v>26</v>
      </c>
      <c r="B13" s="8">
        <f>Kluppierungsprotokoll!B13</f>
        <v>0.5</v>
      </c>
      <c r="C13" s="8">
        <f>Kluppierungsprotokoll!C13*$B13</f>
        <v>0</v>
      </c>
      <c r="D13" s="8">
        <f>Kluppierungsprotokoll!D13*$B13</f>
        <v>0.5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1.5</v>
      </c>
      <c r="I13" s="8">
        <f>Kluppierungsprotokoll!I13*$B13</f>
        <v>1</v>
      </c>
      <c r="J13" s="8">
        <f>Kluppierungsprotokoll!J13*$B13</f>
        <v>0.5</v>
      </c>
      <c r="K13" s="8">
        <f>Kluppierungsprotokoll!K13*$B13</f>
        <v>0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</row>
    <row r="14" spans="1:16" x14ac:dyDescent="0.3">
      <c r="A14" s="8">
        <f>Kluppierungsprotokoll!A14</f>
        <v>30</v>
      </c>
      <c r="B14" s="8">
        <f>Kluppierungsprotokoll!B14</f>
        <v>0.7</v>
      </c>
      <c r="C14" s="8">
        <f>Kluppierungsprotokoll!C14*$B14</f>
        <v>0</v>
      </c>
      <c r="D14" s="8">
        <f>Kluppierungsprotokoll!D14*$B14</f>
        <v>0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7.6999999999999993</v>
      </c>
      <c r="I14" s="8">
        <f>Kluppierungsprotokoll!I14*$B14</f>
        <v>0.7</v>
      </c>
      <c r="J14" s="8">
        <f>Kluppierungsprotokoll!J14*$B14</f>
        <v>0</v>
      </c>
      <c r="K14" s="8">
        <f>Kluppierungsprotokoll!K14*$B14</f>
        <v>0</v>
      </c>
      <c r="L14" s="8">
        <f>Kluppierungsprotokoll!L14*$B14</f>
        <v>0.7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</row>
    <row r="15" spans="1:16" x14ac:dyDescent="0.3">
      <c r="A15" s="8">
        <f>Kluppierungsprotokoll!A15</f>
        <v>34</v>
      </c>
      <c r="B15" s="8">
        <f>Kluppierungsprotokoll!B15</f>
        <v>1</v>
      </c>
      <c r="C15" s="8">
        <f>Kluppierungsprotokoll!C15*$B15</f>
        <v>0</v>
      </c>
      <c r="D15" s="8">
        <f>Kluppierungsprotokoll!D15*$B15</f>
        <v>0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10</v>
      </c>
      <c r="I15" s="8">
        <f>Kluppierungsprotokoll!I15*$B15</f>
        <v>0</v>
      </c>
      <c r="J15" s="8">
        <f>Kluppierungsprotokoll!J15*$B15</f>
        <v>0</v>
      </c>
      <c r="K15" s="8">
        <f>Kluppierungsprotokoll!K15*$B15</f>
        <v>0</v>
      </c>
      <c r="L15" s="8">
        <f>Kluppierungsprotokoll!L15*$B15</f>
        <v>1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</row>
    <row r="16" spans="1:16" x14ac:dyDescent="0.3">
      <c r="A16" s="8">
        <f>Kluppierungsprotokoll!A16</f>
        <v>38</v>
      </c>
      <c r="B16" s="8">
        <f>Kluppierungsprotokoll!B16</f>
        <v>1.3</v>
      </c>
      <c r="C16" s="8">
        <f>Kluppierungsprotokoll!C16*$B16</f>
        <v>0</v>
      </c>
      <c r="D16" s="8">
        <f>Kluppierungsprotokoll!D16*$B16</f>
        <v>0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11.700000000000001</v>
      </c>
      <c r="I16" s="8">
        <f>Kluppierungsprotokoll!I16*$B16</f>
        <v>2.6</v>
      </c>
      <c r="J16" s="8">
        <f>Kluppierungsprotokoll!J16*$B16</f>
        <v>0</v>
      </c>
      <c r="K16" s="8">
        <f>Kluppierungsprotokoll!K16*$B16</f>
        <v>0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</row>
    <row r="17" spans="1:16" x14ac:dyDescent="0.3">
      <c r="A17" s="8">
        <f>Kluppierungsprotokoll!A17</f>
        <v>42</v>
      </c>
      <c r="B17" s="8">
        <f>Kluppierungsprotokoll!B17</f>
        <v>1.6</v>
      </c>
      <c r="C17" s="8">
        <f>Kluppierungsprotokoll!C17*$B17</f>
        <v>0</v>
      </c>
      <c r="D17" s="8">
        <f>Kluppierungsprotokoll!D17*$B17</f>
        <v>0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12.8</v>
      </c>
      <c r="I17" s="8">
        <f>Kluppierungsprotokoll!I17*$B17</f>
        <v>1.6</v>
      </c>
      <c r="J17" s="8">
        <f>Kluppierungsprotokoll!J17*$B17</f>
        <v>0</v>
      </c>
      <c r="K17" s="8">
        <f>Kluppierungsprotokoll!K17*$B17</f>
        <v>0</v>
      </c>
      <c r="L17" s="8">
        <f>Kluppierungsprotokoll!L17*$B17</f>
        <v>4.8000000000000007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</row>
    <row r="18" spans="1:16" x14ac:dyDescent="0.3">
      <c r="A18" s="8">
        <f>Kluppierungsprotokoll!A18</f>
        <v>46</v>
      </c>
      <c r="B18" s="8">
        <f>Kluppierungsprotokoll!B18</f>
        <v>2</v>
      </c>
      <c r="C18" s="8">
        <f>Kluppierungsprotokoll!C18*$B18</f>
        <v>0</v>
      </c>
      <c r="D18" s="8">
        <f>Kluppierungsprotokoll!D18*$B18</f>
        <v>0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30</v>
      </c>
      <c r="I18" s="8">
        <f>Kluppierungsprotokoll!I18*$B18</f>
        <v>4</v>
      </c>
      <c r="J18" s="8">
        <f>Kluppierungsprotokoll!J18*$B18</f>
        <v>2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</row>
    <row r="19" spans="1:16" x14ac:dyDescent="0.3">
      <c r="A19" s="8">
        <f>Kluppierungsprotokoll!A19</f>
        <v>50</v>
      </c>
      <c r="B19" s="8">
        <f>Kluppierungsprotokoll!B19</f>
        <v>2.4</v>
      </c>
      <c r="C19" s="8">
        <f>Kluppierungsprotokoll!C19*$B19</f>
        <v>0</v>
      </c>
      <c r="D19" s="8">
        <f>Kluppierungsprotokoll!D19*$B19</f>
        <v>0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48</v>
      </c>
      <c r="I19" s="8">
        <f>Kluppierungsprotokoll!I19*$B19</f>
        <v>7.1999999999999993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</row>
    <row r="20" spans="1:16" x14ac:dyDescent="0.3">
      <c r="A20" s="8">
        <f>Kluppierungsprotokoll!A20</f>
        <v>54</v>
      </c>
      <c r="B20" s="8">
        <f>Kluppierungsprotokoll!B20</f>
        <v>2.8</v>
      </c>
      <c r="C20" s="8">
        <f>Kluppierungsprotokoll!C20*$B20</f>
        <v>0</v>
      </c>
      <c r="D20" s="8">
        <f>Kluppierungsprotokoll!D20*$B20</f>
        <v>0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25.2</v>
      </c>
      <c r="I20" s="8">
        <f>Kluppierungsprotokoll!I20*$B20</f>
        <v>8.3999999999999986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</row>
    <row r="21" spans="1:16" x14ac:dyDescent="0.3">
      <c r="A21" s="8">
        <f>Kluppierungsprotokoll!A21</f>
        <v>58</v>
      </c>
      <c r="B21" s="8">
        <f>Kluppierungsprotokoll!B21</f>
        <v>3.3</v>
      </c>
      <c r="C21" s="8">
        <f>Kluppierungsprotokoll!C21*$B21</f>
        <v>0</v>
      </c>
      <c r="D21" s="8">
        <f>Kluppierungsprotokoll!D21*$B21</f>
        <v>0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29.7</v>
      </c>
      <c r="I21" s="8">
        <f>Kluppierungsprotokoll!I21*$B21</f>
        <v>6.6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</row>
    <row r="22" spans="1:16" x14ac:dyDescent="0.3">
      <c r="A22" s="8">
        <f>Kluppierungsprotokoll!A22</f>
        <v>62</v>
      </c>
      <c r="B22" s="8">
        <f>Kluppierungsprotokoll!B22</f>
        <v>3.8</v>
      </c>
      <c r="C22" s="8">
        <f>Kluppierungsprotokoll!C22*$B22</f>
        <v>0</v>
      </c>
      <c r="D22" s="8">
        <f>Kluppierungsprotokoll!D22*$B22</f>
        <v>0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19</v>
      </c>
      <c r="I22" s="8">
        <f>Kluppierungsprotokoll!I22*$B22</f>
        <v>3.8</v>
      </c>
      <c r="J22" s="8">
        <f>Kluppierungsprotokoll!J22*$B22</f>
        <v>7.6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</row>
    <row r="23" spans="1:16" x14ac:dyDescent="0.3">
      <c r="A23" s="8">
        <f>Kluppierungsprotokoll!A23</f>
        <v>66</v>
      </c>
      <c r="B23" s="8">
        <f>Kluppierungsprotokoll!B23</f>
        <v>4.4000000000000004</v>
      </c>
      <c r="C23" s="8">
        <f>Kluppierungsprotokoll!C23*$B23</f>
        <v>0</v>
      </c>
      <c r="D23" s="8">
        <f>Kluppierungsprotokoll!D23*$B23</f>
        <v>0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8.8000000000000007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4.4000000000000004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</row>
    <row r="24" spans="1:16" x14ac:dyDescent="0.3">
      <c r="A24" s="8">
        <f>Kluppierungsprotokoll!A24</f>
        <v>70</v>
      </c>
      <c r="B24" s="8">
        <f>Kluppierungsprotokoll!B24</f>
        <v>5</v>
      </c>
      <c r="C24" s="8">
        <f>Kluppierungsprotokoll!C24*$B24</f>
        <v>0</v>
      </c>
      <c r="D24" s="8">
        <f>Kluppierungsprotokoll!D24*$B24</f>
        <v>0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</row>
    <row r="25" spans="1:16" x14ac:dyDescent="0.3">
      <c r="A25" s="8">
        <f>Kluppierungsprotokoll!A25</f>
        <v>74</v>
      </c>
      <c r="B25" s="8">
        <f>Kluppierungsprotokoll!B25</f>
        <v>5.7</v>
      </c>
      <c r="C25" s="8">
        <f>Kluppierungsprotokoll!C25*$B25</f>
        <v>0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5.7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</row>
    <row r="26" spans="1:16" x14ac:dyDescent="0.3">
      <c r="A26" s="8">
        <f>Kluppierungsprotokoll!A26</f>
        <v>78</v>
      </c>
      <c r="B26" s="8">
        <f>Kluppierungsprotokoll!B26</f>
        <v>6.4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</row>
    <row r="27" spans="1:16" x14ac:dyDescent="0.3">
      <c r="A27" s="8">
        <f>Kluppierungsprotokoll!A27</f>
        <v>82</v>
      </c>
      <c r="B27" s="8">
        <f>Kluppierungsprotokoll!B27</f>
        <v>7.1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</row>
    <row r="28" spans="1:16" x14ac:dyDescent="0.3">
      <c r="A28" s="8">
        <f>Kluppierungsprotokoll!A28</f>
        <v>86</v>
      </c>
      <c r="B28" s="8">
        <f>Kluppierungsprotokoll!B28</f>
        <v>7.9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</row>
    <row r="29" spans="1:16" x14ac:dyDescent="0.3">
      <c r="A29" s="8">
        <f>Kluppierungsprotokoll!A29</f>
        <v>90</v>
      </c>
      <c r="B29" s="8">
        <f>Kluppierungsprotokoll!B29</f>
        <v>8.6999999999999993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</row>
    <row r="30" spans="1:16" x14ac:dyDescent="0.3">
      <c r="A30" s="8">
        <f>Kluppierungsprotokoll!A30</f>
        <v>94</v>
      </c>
      <c r="B30" s="8">
        <f>Kluppierungsprotokoll!B30</f>
        <v>9.5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</row>
    <row r="31" spans="1:16" x14ac:dyDescent="0.3">
      <c r="A31" s="8">
        <f>Kluppierungsprotokoll!A31</f>
        <v>98</v>
      </c>
      <c r="B31" s="8">
        <f>Kluppierungsprotokoll!B31</f>
        <v>10.3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</row>
    <row r="32" spans="1:16" x14ac:dyDescent="0.3">
      <c r="A32" s="8">
        <f>Kluppierungsprotokoll!A32</f>
        <v>102</v>
      </c>
      <c r="B32" s="8">
        <f>Kluppierungsprotokoll!B32</f>
        <v>11.2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</row>
    <row r="33" spans="1:16" x14ac:dyDescent="0.3">
      <c r="A33" s="8">
        <f>Kluppierungsprotokoll!A33</f>
        <v>106</v>
      </c>
      <c r="B33" s="8">
        <f>Kluppierungsprotokoll!B33</f>
        <v>12.1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</row>
    <row r="34" spans="1:16" x14ac:dyDescent="0.3">
      <c r="A34" s="8">
        <f>Kluppierungsprotokoll!A34</f>
        <v>110</v>
      </c>
      <c r="B34" s="8">
        <f>Kluppierungsprotokoll!B34</f>
        <v>13.1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</row>
    <row r="35" spans="1:16" x14ac:dyDescent="0.3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</row>
    <row r="36" spans="1:16" x14ac:dyDescent="0.3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</row>
    <row r="37" spans="1:16" x14ac:dyDescent="0.3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</row>
    <row r="38" spans="1:16" x14ac:dyDescent="0.3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</row>
    <row r="39" spans="1:16" x14ac:dyDescent="0.3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</row>
    <row r="40" spans="1:16" x14ac:dyDescent="0.3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</row>
    <row r="41" spans="1:16" x14ac:dyDescent="0.3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</row>
    <row r="42" spans="1:16" x14ac:dyDescent="0.3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</row>
    <row r="43" spans="1:16" x14ac:dyDescent="0.3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</row>
    <row r="44" spans="1:16" x14ac:dyDescent="0.3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</row>
    <row r="45" spans="1:16" x14ac:dyDescent="0.3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</row>
    <row r="46" spans="1:16" x14ac:dyDescent="0.3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</row>
    <row r="47" spans="1:16" x14ac:dyDescent="0.3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</row>
    <row r="48" spans="1:16" x14ac:dyDescent="0.3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</row>
    <row r="49" spans="1:17" x14ac:dyDescent="0.3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</row>
    <row r="50" spans="1:17" x14ac:dyDescent="0.3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</row>
    <row r="51" spans="1:17" x14ac:dyDescent="0.3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</row>
    <row r="53" spans="1:17" x14ac:dyDescent="0.3">
      <c r="A53" s="2" t="s">
        <v>25</v>
      </c>
      <c r="B53" s="2" t="s">
        <v>23</v>
      </c>
      <c r="C53" s="2">
        <f>SUM(C9:C51)</f>
        <v>0</v>
      </c>
      <c r="D53" s="2">
        <f t="shared" ref="D53:P53" si="0">SUM(D9:D51)</f>
        <v>0.5</v>
      </c>
      <c r="E53" s="2">
        <f t="shared" si="0"/>
        <v>0</v>
      </c>
      <c r="F53" s="2">
        <f t="shared" ref="F53" si="1">SUM(F9:F51)</f>
        <v>0</v>
      </c>
      <c r="G53" s="2">
        <f t="shared" si="0"/>
        <v>0</v>
      </c>
      <c r="H53" s="2">
        <f t="shared" si="0"/>
        <v>213.79999999999998</v>
      </c>
      <c r="I53" s="2">
        <f t="shared" si="0"/>
        <v>35.9</v>
      </c>
      <c r="J53" s="2">
        <f t="shared" si="0"/>
        <v>11</v>
      </c>
      <c r="K53" s="2">
        <f t="shared" si="0"/>
        <v>0.1</v>
      </c>
      <c r="L53" s="2">
        <f t="shared" si="0"/>
        <v>11.5</v>
      </c>
      <c r="M53" s="2">
        <f t="shared" si="0"/>
        <v>0</v>
      </c>
      <c r="N53" s="2">
        <f t="shared" si="0"/>
        <v>1.9</v>
      </c>
      <c r="O53" s="2">
        <f t="shared" si="0"/>
        <v>0</v>
      </c>
      <c r="P53" s="2">
        <f t="shared" si="0"/>
        <v>0</v>
      </c>
      <c r="Q53" s="2">
        <f>SUM(C53:P53)</f>
        <v>274.7</v>
      </c>
    </row>
    <row r="54" spans="1:17" x14ac:dyDescent="0.3">
      <c r="A54" s="2" t="s">
        <v>25</v>
      </c>
      <c r="B54" s="2" t="s">
        <v>26</v>
      </c>
      <c r="C54" s="2">
        <f>C53/$B$6</f>
        <v>0</v>
      </c>
      <c r="D54" s="2">
        <f t="shared" ref="D54:P54" si="2">D53/$B$6</f>
        <v>0.57471264367816088</v>
      </c>
      <c r="E54" s="2">
        <f t="shared" si="2"/>
        <v>0</v>
      </c>
      <c r="F54" s="2">
        <f t="shared" ref="F54" si="3">F53/$B$6</f>
        <v>0</v>
      </c>
      <c r="G54" s="2">
        <f t="shared" si="2"/>
        <v>0</v>
      </c>
      <c r="H54" s="2">
        <f t="shared" si="2"/>
        <v>245.7471264367816</v>
      </c>
      <c r="I54" s="2">
        <f t="shared" si="2"/>
        <v>41.264367816091955</v>
      </c>
      <c r="J54" s="2">
        <f t="shared" si="2"/>
        <v>12.64367816091954</v>
      </c>
      <c r="K54" s="2">
        <f t="shared" si="2"/>
        <v>0.1149425287356322</v>
      </c>
      <c r="L54" s="2">
        <f t="shared" si="2"/>
        <v>13.218390804597702</v>
      </c>
      <c r="M54" s="2">
        <f t="shared" si="2"/>
        <v>0</v>
      </c>
      <c r="N54" s="2">
        <f t="shared" si="2"/>
        <v>2.1839080459770113</v>
      </c>
      <c r="O54" s="2">
        <f t="shared" si="2"/>
        <v>0</v>
      </c>
      <c r="P54" s="2">
        <f t="shared" si="2"/>
        <v>0</v>
      </c>
      <c r="Q54" s="2">
        <f>SUM(C54:P54)</f>
        <v>315.74712643678163</v>
      </c>
    </row>
    <row r="55" spans="1:17" x14ac:dyDescent="0.3">
      <c r="A55" s="2" t="s">
        <v>25</v>
      </c>
      <c r="B55" s="2" t="s">
        <v>31</v>
      </c>
      <c r="C55" s="2">
        <f>C54/$Q54</f>
        <v>0</v>
      </c>
      <c r="D55" s="2">
        <f t="shared" ref="D55:P55" si="4">D54/$Q54</f>
        <v>1.8201674554058972E-3</v>
      </c>
      <c r="E55" s="2">
        <f t="shared" si="4"/>
        <v>0</v>
      </c>
      <c r="F55" s="2">
        <f t="shared" ref="F55" si="5">F54/$Q54</f>
        <v>0</v>
      </c>
      <c r="G55" s="2">
        <f t="shared" si="4"/>
        <v>0</v>
      </c>
      <c r="H55" s="2">
        <f t="shared" si="4"/>
        <v>0.77830360393156162</v>
      </c>
      <c r="I55" s="2">
        <f t="shared" si="4"/>
        <v>0.13068802329814341</v>
      </c>
      <c r="J55" s="2">
        <f t="shared" si="4"/>
        <v>4.0043684018929743E-2</v>
      </c>
      <c r="K55" s="2">
        <f t="shared" si="4"/>
        <v>3.6403349108117951E-4</v>
      </c>
      <c r="L55" s="2">
        <f t="shared" si="4"/>
        <v>4.1863851474335641E-2</v>
      </c>
      <c r="M55" s="2">
        <f t="shared" si="4"/>
        <v>0</v>
      </c>
      <c r="N55" s="2">
        <f t="shared" si="4"/>
        <v>6.9166363305424089E-3</v>
      </c>
      <c r="O55" s="2">
        <f t="shared" si="4"/>
        <v>0</v>
      </c>
      <c r="P55" s="2">
        <f t="shared" si="4"/>
        <v>0</v>
      </c>
      <c r="Q55" s="2">
        <f>SUM(C55:P55)</f>
        <v>1</v>
      </c>
    </row>
  </sheetData>
  <sheetProtection algorithmName="SHA-512" hashValue="DOEDFv7AbpDMqe+OiKlususD/1EggyBExMqDUdeP7Rgt2vFscxQuzSSYSuCtJYRvCtSVtsxmYRLXgn4eyDYczA==" saltValue="rEScrGv18N+Dqd2u5dRJ3w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de Rivaz Gilliéron Catherine</cp:lastModifiedBy>
  <dcterms:created xsi:type="dcterms:W3CDTF">2022-03-10T11:48:40Z</dcterms:created>
  <dcterms:modified xsi:type="dcterms:W3CDTF">2023-01-10T13:49:52Z</dcterms:modified>
</cp:coreProperties>
</file>