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7 Les Esserteux\2013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E30" i="5"/>
  <c r="Q30" i="5"/>
  <c r="F30" i="5"/>
  <c r="R30" i="5"/>
  <c r="H30" i="5"/>
  <c r="G30" i="5"/>
  <c r="S30" i="5"/>
  <c r="I30" i="5"/>
  <c r="J30" i="5"/>
  <c r="M30" i="5"/>
  <c r="K30" i="5"/>
  <c r="L30" i="5"/>
  <c r="N30" i="5"/>
  <c r="G34" i="6"/>
  <c r="S34" i="6"/>
  <c r="H34" i="6"/>
  <c r="C34" i="6"/>
  <c r="E34" i="6"/>
  <c r="F34" i="6"/>
  <c r="I34" i="6"/>
  <c r="J34" i="6"/>
  <c r="L34" i="6"/>
  <c r="R34" i="6"/>
  <c r="K34" i="6"/>
  <c r="M34" i="6"/>
  <c r="O34" i="6"/>
  <c r="N34" i="6"/>
  <c r="Q34" i="6"/>
  <c r="D34" i="6"/>
  <c r="P34" i="6"/>
  <c r="J31" i="5"/>
  <c r="K31" i="5"/>
  <c r="O31" i="5"/>
  <c r="L31" i="5"/>
  <c r="M31" i="5"/>
  <c r="H31" i="5"/>
  <c r="N31" i="5"/>
  <c r="C31" i="5"/>
  <c r="D31" i="5"/>
  <c r="P31" i="5"/>
  <c r="E31" i="5"/>
  <c r="Q31" i="5"/>
  <c r="F31" i="5"/>
  <c r="R31" i="5"/>
  <c r="G31" i="5"/>
  <c r="S31" i="5"/>
  <c r="I31" i="5"/>
  <c r="E32" i="5"/>
  <c r="Q32" i="5"/>
  <c r="F32" i="5"/>
  <c r="R32" i="5"/>
  <c r="G32" i="5"/>
  <c r="S32" i="5"/>
  <c r="H32" i="5"/>
  <c r="J32" i="5"/>
  <c r="I32" i="5"/>
  <c r="O32" i="5"/>
  <c r="K32" i="5"/>
  <c r="C32" i="5"/>
  <c r="L32" i="5"/>
  <c r="M32" i="5"/>
  <c r="N32" i="5"/>
  <c r="D32" i="5"/>
  <c r="P32" i="5"/>
  <c r="C30" i="6"/>
  <c r="O30" i="6"/>
  <c r="D30" i="6"/>
  <c r="P30" i="6"/>
  <c r="E30" i="6"/>
  <c r="Q30" i="6"/>
  <c r="F30" i="6"/>
  <c r="R30" i="6"/>
  <c r="M30" i="6"/>
  <c r="G30" i="6"/>
  <c r="S30" i="6"/>
  <c r="H30" i="6"/>
  <c r="I30" i="6"/>
  <c r="J30" i="6"/>
  <c r="K30" i="6"/>
  <c r="L30" i="6"/>
  <c r="N30" i="6"/>
  <c r="L33" i="5"/>
  <c r="M33" i="5"/>
  <c r="E33" i="5"/>
  <c r="J33" i="5"/>
  <c r="N33" i="5"/>
  <c r="C33" i="5"/>
  <c r="O33" i="5"/>
  <c r="Q33" i="5"/>
  <c r="D33" i="5"/>
  <c r="P33" i="5"/>
  <c r="F33" i="5"/>
  <c r="R33" i="5"/>
  <c r="G33" i="5"/>
  <c r="S33" i="5"/>
  <c r="H33" i="5"/>
  <c r="I33" i="5"/>
  <c r="K33" i="5"/>
  <c r="J31" i="6"/>
  <c r="K31" i="6"/>
  <c r="L31" i="6"/>
  <c r="M31" i="6"/>
  <c r="N31" i="6"/>
  <c r="C31" i="6"/>
  <c r="O31" i="6"/>
  <c r="D31" i="6"/>
  <c r="P31" i="6"/>
  <c r="E31" i="6"/>
  <c r="Q31" i="6"/>
  <c r="F31" i="6"/>
  <c r="R31" i="6"/>
  <c r="H31" i="6"/>
  <c r="G31" i="6"/>
  <c r="S31" i="6"/>
  <c r="I31" i="6"/>
  <c r="G34" i="5"/>
  <c r="S34" i="5"/>
  <c r="H34" i="5"/>
  <c r="Q34" i="5"/>
  <c r="O34" i="5"/>
  <c r="I34" i="5"/>
  <c r="J34" i="5"/>
  <c r="K34" i="5"/>
  <c r="L34" i="5"/>
  <c r="M34" i="5"/>
  <c r="N34" i="5"/>
  <c r="C34" i="5"/>
  <c r="E34" i="5"/>
  <c r="D34" i="5"/>
  <c r="P34" i="5"/>
  <c r="F34" i="5"/>
  <c r="R34" i="5"/>
  <c r="E32" i="6"/>
  <c r="Q32" i="6"/>
  <c r="F32" i="6"/>
  <c r="R32" i="6"/>
  <c r="G32" i="6"/>
  <c r="S32" i="6"/>
  <c r="H32" i="6"/>
  <c r="I32" i="6"/>
  <c r="J32" i="6"/>
  <c r="O32" i="6"/>
  <c r="K32" i="6"/>
  <c r="C32" i="6"/>
  <c r="L32" i="6"/>
  <c r="M32" i="6"/>
  <c r="P32" i="6"/>
  <c r="N32" i="6"/>
  <c r="D32" i="6"/>
  <c r="L33" i="6"/>
  <c r="M33" i="6"/>
  <c r="N33" i="6"/>
  <c r="C33" i="6"/>
  <c r="O33" i="6"/>
  <c r="D33" i="6"/>
  <c r="P33" i="6"/>
  <c r="E33" i="6"/>
  <c r="Q33" i="6"/>
  <c r="K33" i="6"/>
  <c r="F33" i="6"/>
  <c r="R33" i="6"/>
  <c r="G33" i="6"/>
  <c r="S33" i="6"/>
  <c r="H33" i="6"/>
  <c r="I33" i="6"/>
  <c r="J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<sst xmlns="http://schemas.openxmlformats.org/spreadsheetml/2006/main" count="155" uniqueCount="56">
  <si>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</si>
  <si>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</si>
  <si>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</si>
  <si>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</si>
  <si>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</si>
  <si>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</si>
  <si>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</si>
  <si>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</si>
  <si>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</si>
  <si>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</si>
  <si>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</si>
  <si>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</si>
  <si>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</si>
  <si>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</si>
  <si>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</si>
  <si>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</si>
  <si>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</si>
  <si>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</si>
  <si>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</si>
  <si>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</si>
  <si>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</si>
  <si>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</si>
  <si>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</si>
  <si>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</si>
  <si>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</si>
  <si>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</si>
  <si>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</si>
  <si>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</si>
  <si>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</si>
  <si>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</si>
  <si>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</si>
  <si>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</si>
  <si>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</si>
  <si>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</si>
  <si>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</si>
  <si>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</si>
  <si>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</si>
  <si>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</si>
  <si>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</si>
  <si>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</si>
  <si>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</si>
  <si>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</si>
  <si>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</si>
  <si>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</si>
  <si>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</si>
  <si>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</si>
  <si>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</si>
  <si>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</si>
  <si>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</si>
  <si>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</si>
  <si>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</si>
  <si>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</si>
  <si>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</si>
  <si>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</si>
  <si>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JU17 Les Esserteux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</si>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</sst>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6" sqref="S1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41628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/>
      <c r="E11" s="8"/>
      <c r="F11" s="8"/>
      <c r="G11" s="8"/>
      <c r="H11" s="8"/>
      <c r="I11" s="8">
        <v>6</v>
      </c>
      <c r="J11" s="8">
        <v>4</v>
      </c>
      <c r="K11" s="8">
        <v>2</v>
      </c>
      <c r="L11" s="8"/>
      <c r="M11" s="8">
        <v>2</v>
      </c>
      <c r="N11" s="8">
        <v>1</v>
      </c>
      <c r="O11" s="8"/>
      <c r="P11" s="8"/>
      <c r="Q11" s="8"/>
      <c r="R11" s="8"/>
      <c r="S11" s="8">
        <v>4</v>
      </c>
    </row>
    <row r="12" spans="1:19" x14ac:dyDescent="0.25">
      <c r="A12" s="31">
        <v>22</v>
      </c>
      <c r="B12" s="31">
        <v>0.3</v>
      </c>
      <c r="C12" s="8"/>
      <c r="D12" s="8"/>
      <c r="E12" s="8"/>
      <c r="F12" s="8"/>
      <c r="G12" s="8"/>
      <c r="H12" s="8"/>
      <c r="I12" s="8">
        <v>1</v>
      </c>
      <c r="J12" s="8">
        <v>6</v>
      </c>
      <c r="K12" s="8">
        <v>4</v>
      </c>
      <c r="L12" s="8"/>
      <c r="M12" s="8"/>
      <c r="N12" s="8"/>
      <c r="O12" s="8">
        <v>1</v>
      </c>
      <c r="P12" s="8"/>
      <c r="Q12" s="8"/>
      <c r="R12" s="8"/>
      <c r="S12" s="8">
        <v>1</v>
      </c>
    </row>
    <row r="13" spans="1:19" x14ac:dyDescent="0.25">
      <c r="A13" s="31">
        <v>26</v>
      </c>
      <c r="B13" s="31">
        <v>0.5</v>
      </c>
      <c r="C13" s="8"/>
      <c r="D13" s="8">
        <v>2</v>
      </c>
      <c r="E13" s="8"/>
      <c r="F13" s="8"/>
      <c r="G13" s="8"/>
      <c r="H13" s="8"/>
      <c r="I13" s="8">
        <v>6</v>
      </c>
      <c r="J13" s="8">
        <v>2</v>
      </c>
      <c r="K13" s="8">
        <v>6</v>
      </c>
      <c r="L13" s="8"/>
      <c r="M13" s="8">
        <v>1</v>
      </c>
      <c r="N13" s="8">
        <v>1</v>
      </c>
      <c r="O13" s="8"/>
      <c r="P13" s="8"/>
      <c r="Q13" s="8"/>
      <c r="R13" s="8"/>
      <c r="S13" s="8">
        <v>1</v>
      </c>
    </row>
    <row r="14" spans="1:19" x14ac:dyDescent="0.25">
      <c r="A14" s="31">
        <v>30</v>
      </c>
      <c r="B14" s="31">
        <v>0.7</v>
      </c>
      <c r="C14" s="8"/>
      <c r="D14" s="8"/>
      <c r="E14" s="8"/>
      <c r="F14" s="8"/>
      <c r="G14" s="8"/>
      <c r="H14" s="8"/>
      <c r="I14" s="8">
        <v>1</v>
      </c>
      <c r="J14" s="8">
        <v>4</v>
      </c>
      <c r="K14" s="8">
        <v>8</v>
      </c>
      <c r="L14" s="8"/>
      <c r="M14" s="8">
        <v>1</v>
      </c>
      <c r="N14" s="8"/>
      <c r="O14" s="8">
        <v>1</v>
      </c>
      <c r="P14" s="8"/>
      <c r="Q14" s="8"/>
      <c r="R14" s="8"/>
      <c r="S14" s="8">
        <v>3</v>
      </c>
    </row>
    <row r="15" spans="1:19" x14ac:dyDescent="0.25">
      <c r="A15" s="31">
        <v>34</v>
      </c>
      <c r="B15" s="31">
        <v>1</v>
      </c>
      <c r="C15" s="8"/>
      <c r="D15" s="8">
        <v>1</v>
      </c>
      <c r="E15" s="8"/>
      <c r="F15" s="8"/>
      <c r="G15" s="8"/>
      <c r="H15" s="8"/>
      <c r="I15" s="8">
        <v>5</v>
      </c>
      <c r="J15" s="8"/>
      <c r="K15" s="8">
        <v>14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31">
        <v>38</v>
      </c>
      <c r="B16" s="31">
        <v>1.3</v>
      </c>
      <c r="C16" s="8"/>
      <c r="D16" s="8"/>
      <c r="E16" s="8"/>
      <c r="F16" s="8"/>
      <c r="G16" s="8"/>
      <c r="H16" s="8"/>
      <c r="I16" s="8">
        <v>2</v>
      </c>
      <c r="J16" s="8">
        <v>6</v>
      </c>
      <c r="K16" s="8">
        <v>7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/>
      <c r="D17" s="8"/>
      <c r="E17" s="8"/>
      <c r="F17" s="8"/>
      <c r="G17" s="8"/>
      <c r="H17" s="8"/>
      <c r="I17" s="8">
        <v>2</v>
      </c>
      <c r="J17" s="8">
        <v>5</v>
      </c>
      <c r="K17" s="8">
        <v>6</v>
      </c>
      <c r="L17" s="8"/>
      <c r="M17" s="8">
        <v>1</v>
      </c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/>
      <c r="D18" s="8"/>
      <c r="E18" s="8"/>
      <c r="F18" s="8"/>
      <c r="G18" s="8"/>
      <c r="H18" s="8"/>
      <c r="I18" s="8">
        <v>1</v>
      </c>
      <c r="J18" s="8">
        <v>1</v>
      </c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/>
      <c r="E19" s="8"/>
      <c r="F19" s="8"/>
      <c r="G19" s="8"/>
      <c r="H19" s="8"/>
      <c r="I19" s="8"/>
      <c r="J19" s="8"/>
      <c r="K19" s="8">
        <v>5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/>
      <c r="E21" s="8"/>
      <c r="F21" s="8">
        <v>1</v>
      </c>
      <c r="G21" s="8"/>
      <c r="H21" s="8"/>
      <c r="I21" s="8"/>
      <c r="J21" s="8"/>
      <c r="K21" s="8">
        <v>1</v>
      </c>
      <c r="L21" s="8"/>
      <c r="M21" s="8">
        <v>1</v>
      </c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3</v>
      </c>
      <c r="E54" s="12">
        <f t="shared" si="0"/>
        <v>0</v>
      </c>
      <c r="F54" s="12">
        <f t="shared" ref="F54:G54" si="1">SUM(F9:F51)</f>
        <v>1</v>
      </c>
      <c r="G54" s="12">
        <f t="shared" si="1"/>
        <v>0</v>
      </c>
      <c r="H54" s="12">
        <f t="shared" si="0"/>
        <v>0</v>
      </c>
      <c r="I54" s="12">
        <f t="shared" si="0"/>
        <v>24</v>
      </c>
      <c r="J54" s="12">
        <f t="shared" si="0"/>
        <v>28</v>
      </c>
      <c r="K54" s="12">
        <f t="shared" si="0"/>
        <v>54</v>
      </c>
      <c r="L54" s="12">
        <f t="shared" si="0"/>
        <v>0</v>
      </c>
      <c r="M54" s="12">
        <f t="shared" si="0"/>
        <v>6</v>
      </c>
      <c r="N54" s="12">
        <f t="shared" si="0"/>
        <v>2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10</v>
      </c>
      <c r="T54" s="13">
        <f>SUM(C54:S54)</f>
        <v>130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4.3</v>
      </c>
      <c r="E55" s="20">
        <f t="shared" si="3"/>
        <v>0</v>
      </c>
      <c r="F55" s="20">
        <f t="shared" si="3"/>
        <v>1.4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34.799999999999997</v>
      </c>
      <c r="J55" s="20">
        <f t="shared" si="3"/>
        <v>40.6</v>
      </c>
      <c r="K55" s="20">
        <f t="shared" si="3"/>
        <v>78.3</v>
      </c>
      <c r="L55" s="20">
        <f t="shared" si="3"/>
        <v>0</v>
      </c>
      <c r="M55" s="20">
        <f t="shared" si="3"/>
        <v>8.6999999999999993</v>
      </c>
      <c r="N55" s="20">
        <f t="shared" si="3"/>
        <v>2.9</v>
      </c>
      <c r="O55" s="20">
        <f t="shared" si="3"/>
        <v>2.9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14.5</v>
      </c>
      <c r="T55" s="21">
        <f>ROUND(SUM(C55:S55),0)</f>
        <v>188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0.2</v>
      </c>
      <c r="E56" s="22">
        <f>ROUND('Calcul surface terriere'!E53, 2)</f>
        <v>0</v>
      </c>
      <c r="F56" s="22">
        <f>ROUND('Calcul surface terriere'!F53, 2)</f>
        <v>0.26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1.7</v>
      </c>
      <c r="J56" s="22">
        <f>ROUND('Calcul surface terriere'!J53, 2)</f>
        <v>2.2599999999999998</v>
      </c>
      <c r="K56" s="22">
        <f>ROUND('Calcul surface terriere'!K53, 2)</f>
        <v>5.4</v>
      </c>
      <c r="L56" s="22">
        <f>ROUND('Calcul surface terriere'!L53, 2)</f>
        <v>0</v>
      </c>
      <c r="M56" s="22">
        <f>ROUND('Calcul surface terriere'!M53, 2)</f>
        <v>0.57999999999999996</v>
      </c>
      <c r="N56" s="22">
        <f>ROUND('Calcul surface terriere'!N53, 2)</f>
        <v>0.08</v>
      </c>
      <c r="O56" s="22">
        <f>ROUND('Calcul surface terriere'!O53, 2)</f>
        <v>0.11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0.5</v>
      </c>
      <c r="T56" s="23">
        <f>ROUND('Calcul surface terriere'!T53,1)</f>
        <v>11.1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0.28999999999999998</v>
      </c>
      <c r="E57" s="22">
        <f>ROUND('Calcul surface terriere'!E54, 2)</f>
        <v>0</v>
      </c>
      <c r="F57" s="22">
        <f>ROUND('Calcul surface terriere'!F54, 2)</f>
        <v>0.38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2.4700000000000002</v>
      </c>
      <c r="J57" s="22">
        <f>ROUND('Calcul surface terriere'!J54, 2)</f>
        <v>3.27</v>
      </c>
      <c r="K57" s="22">
        <f>ROUND('Calcul surface terriere'!K54, 2)</f>
        <v>7.82</v>
      </c>
      <c r="L57" s="22">
        <f>ROUND('Calcul surface terriere'!L54, 2)</f>
        <v>0</v>
      </c>
      <c r="M57" s="22">
        <f>ROUND('Calcul surface terriere'!M54, 2)</f>
        <v>0.84</v>
      </c>
      <c r="N57" s="22">
        <f>ROUND('Calcul surface terriere'!N54, 2)</f>
        <v>0.11</v>
      </c>
      <c r="O57" s="22">
        <f>ROUND('Calcul surface terriere'!O54, 2)</f>
        <v>0.16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0.72</v>
      </c>
      <c r="T57" s="23">
        <f>ROUND('Calcul surface terriere'!T54, 1)</f>
        <v>16.100000000000001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2</v>
      </c>
      <c r="E58" s="24">
        <f>ROUND(100 * 'Calcul surface terriere'!E55,0)</f>
        <v>0</v>
      </c>
      <c r="F58" s="24">
        <f>ROUND(100 * 'Calcul surface terriere'!F55,0)</f>
        <v>2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15</v>
      </c>
      <c r="J58" s="24">
        <f>ROUND(100 * 'Calcul surface terriere'!J55,0)</f>
        <v>20</v>
      </c>
      <c r="K58" s="24">
        <f>ROUND(100 * 'Calcul surface terriere'!K55,0)</f>
        <v>49</v>
      </c>
      <c r="L58" s="24">
        <f>ROUND(100 * 'Calcul surface terriere'!L55,0)</f>
        <v>0</v>
      </c>
      <c r="M58" s="24">
        <f>ROUND(100 * 'Calcul surface terriere'!M55,0)</f>
        <v>5</v>
      </c>
      <c r="N58" s="24">
        <f>ROUND(100 * 'Calcul surface terriere'!N55,0)</f>
        <v>1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4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2</v>
      </c>
      <c r="E59" s="26">
        <f>ROUND('Calcul volume sur pied'!E53, 1)</f>
        <v>0</v>
      </c>
      <c r="F59" s="26">
        <f>ROUND('Calcul volume sur pied'!F53, 1)</f>
        <v>3.3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18</v>
      </c>
      <c r="J59" s="26">
        <f>ROUND('Calcul volume sur pied'!J53, 1)</f>
        <v>24.2</v>
      </c>
      <c r="K59" s="26">
        <f>ROUND('Calcul volume sur pied'!K53, 1)</f>
        <v>60.2</v>
      </c>
      <c r="L59" s="26">
        <f>ROUND('Calcul volume sur pied'!L53, 1)</f>
        <v>0</v>
      </c>
      <c r="M59" s="26">
        <f>ROUND('Calcul volume sur pied'!M53, 1)</f>
        <v>6.5</v>
      </c>
      <c r="N59" s="26">
        <f>ROUND('Calcul volume sur pied'!N53, 1)</f>
        <v>0.7</v>
      </c>
      <c r="O59" s="26">
        <f>ROUND('Calcul volume sur pied'!O53, 1)</f>
        <v>1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4.7</v>
      </c>
      <c r="T59" s="27">
        <f>ROUND('Calcul volume sur pied'!T53, 0)</f>
        <v>121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2.9</v>
      </c>
      <c r="E60" s="26">
        <f>ROUND('Calcul volume sur pied'!E54, 1)</f>
        <v>0</v>
      </c>
      <c r="F60" s="26">
        <f>ROUND('Calcul volume sur pied'!F54, 1)</f>
        <v>4.8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26.1</v>
      </c>
      <c r="J60" s="26">
        <f>ROUND('Calcul volume sur pied'!J54, 1)</f>
        <v>35.1</v>
      </c>
      <c r="K60" s="26">
        <f>ROUND('Calcul volume sur pied'!K54, 1)</f>
        <v>87.2</v>
      </c>
      <c r="L60" s="26">
        <f>ROUND('Calcul volume sur pied'!L54, 1)</f>
        <v>0</v>
      </c>
      <c r="M60" s="26">
        <f>ROUND('Calcul volume sur pied'!M54, 1)</f>
        <v>9.4</v>
      </c>
      <c r="N60" s="26">
        <f>ROUND('Calcul volume sur pied'!N54, 1)</f>
        <v>1</v>
      </c>
      <c r="O60" s="26">
        <f>ROUND('Calcul volume sur pied'!O54, 1)</f>
        <v>1.4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6.8</v>
      </c>
      <c r="T60" s="27">
        <f>ROUND('Calcul volume sur pied'!T54, 0)</f>
        <v>175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2</v>
      </c>
      <c r="E61" s="24">
        <f>ROUND(100 * 'Calcul volume sur pied'!E55, 0)</f>
        <v>0</v>
      </c>
      <c r="F61" s="24">
        <f>ROUND(100 * 'Calcul volume sur pied'!F55, 0)</f>
        <v>3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15</v>
      </c>
      <c r="J61" s="24">
        <f>ROUND(100 * 'Calcul volume sur pied'!J55, 0)</f>
        <v>20</v>
      </c>
      <c r="K61" s="24">
        <f>ROUND(100 * 'Calcul volume sur pied'!K55, 0)</f>
        <v>50</v>
      </c>
      <c r="L61" s="24">
        <f>ROUND(100 * 'Calcul volume sur pied'!L55, 0)</f>
        <v>0</v>
      </c>
      <c r="M61" s="24">
        <f>ROUND(100 * 'Calcul volume sur pied'!M55, 0)</f>
        <v>5</v>
      </c>
      <c r="N61" s="24">
        <f>ROUND(100 * 'Calcul volume sur pied'!N55, 0)</f>
        <v>1</v>
      </c>
      <c r="O61" s="24">
        <f>ROUND(100 * 'Calcul volume sur pied'!O55, 0)</f>
        <v>1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4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8.6956521739130448</v>
      </c>
      <c r="J11" s="8">
        <f>'Protocole Inventaire'!J11/$B$6</f>
        <v>5.7971014492753632</v>
      </c>
      <c r="K11" s="8">
        <f>'Protocole Inventaire'!K11/$B$6</f>
        <v>2.8985507246376816</v>
      </c>
      <c r="L11" s="8">
        <f>'Protocole Inventaire'!L11/$B$6</f>
        <v>0</v>
      </c>
      <c r="M11" s="8">
        <f>'Protocole Inventaire'!M11/$B$6</f>
        <v>2.8985507246376816</v>
      </c>
      <c r="N11" s="8">
        <f>'Protocole Inventaire'!N11/$B$6</f>
        <v>1.4492753623188408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5.7971014492753632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1.4492753623188408</v>
      </c>
      <c r="J12" s="8">
        <f>'Protocole Inventaire'!J12/$B$6</f>
        <v>8.6956521739130448</v>
      </c>
      <c r="K12" s="8">
        <f>'Protocole Inventaire'!K12/$B$6</f>
        <v>5.7971014492753632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1.4492753623188408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1.4492753623188408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2.8985507246376816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8.6956521739130448</v>
      </c>
      <c r="J13" s="8">
        <f>'Protocole Inventaire'!J13/$B$6</f>
        <v>2.8985507246376816</v>
      </c>
      <c r="K13" s="8">
        <f>'Protocole Inventaire'!K13/$B$6</f>
        <v>8.6956521739130448</v>
      </c>
      <c r="L13" s="8">
        <f>'Protocole Inventaire'!L13/$B$6</f>
        <v>0</v>
      </c>
      <c r="M13" s="8">
        <f>'Protocole Inventaire'!M13/$B$6</f>
        <v>1.4492753623188408</v>
      </c>
      <c r="N13" s="8">
        <f>'Protocole Inventaire'!N13/$B$6</f>
        <v>1.4492753623188408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1.4492753623188408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1.4492753623188408</v>
      </c>
      <c r="J14" s="8">
        <f>'Protocole Inventaire'!J14/$B$6</f>
        <v>5.7971014492753632</v>
      </c>
      <c r="K14" s="8">
        <f>'Protocole Inventaire'!K14/$B$6</f>
        <v>11.594202898550726</v>
      </c>
      <c r="L14" s="8">
        <f>'Protocole Inventaire'!L14/$B$6</f>
        <v>0</v>
      </c>
      <c r="M14" s="8">
        <f>'Protocole Inventaire'!M14/$B$6</f>
        <v>1.4492753623188408</v>
      </c>
      <c r="N14" s="8">
        <f>'Protocole Inventaire'!N14/$B$6</f>
        <v>0</v>
      </c>
      <c r="O14" s="8">
        <f>'Protocole Inventaire'!O14/$B$6</f>
        <v>1.4492753623188408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4.3478260869565224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1.4492753623188408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7.2463768115942031</v>
      </c>
      <c r="J15" s="8">
        <f>'Protocole Inventaire'!J15/$B$6</f>
        <v>0</v>
      </c>
      <c r="K15" s="8">
        <f>'Protocole Inventaire'!K15/$B$6</f>
        <v>20.289855072463769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1.4492753623188408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2.8985507246376816</v>
      </c>
      <c r="J16" s="8">
        <f>'Protocole Inventaire'!J16/$B$6</f>
        <v>8.6956521739130448</v>
      </c>
      <c r="K16" s="8">
        <f>'Protocole Inventaire'!K16/$B$6</f>
        <v>10.144927536231885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2.8985507246376816</v>
      </c>
      <c r="J17" s="8">
        <f>'Protocole Inventaire'!J17/$B$6</f>
        <v>7.2463768115942031</v>
      </c>
      <c r="K17" s="8">
        <f>'Protocole Inventaire'!K17/$B$6</f>
        <v>8.6956521739130448</v>
      </c>
      <c r="L17" s="8">
        <f>'Protocole Inventaire'!L17/$B$6</f>
        <v>0</v>
      </c>
      <c r="M17" s="8">
        <f>'Protocole Inventaire'!M17/$B$6</f>
        <v>1.4492753623188408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1.4492753623188408</v>
      </c>
      <c r="J18" s="8">
        <f>'Protocole Inventaire'!J18/$B$6</f>
        <v>1.4492753623188408</v>
      </c>
      <c r="K18" s="8">
        <f>'Protocole Inventaire'!K18/$B$6</f>
        <v>1.4492753623188408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7.2463768115942031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1.4492753623188408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1.4492753623188408</v>
      </c>
      <c r="L21" s="8">
        <f>'Protocole Inventaire'!L21/$B$6</f>
        <v>0</v>
      </c>
      <c r="M21" s="8">
        <f>'Protocole Inventaire'!M21/$B$6</f>
        <v>1.4492753623188408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0.15268140296446395</v>
      </c>
      <c r="J11" s="8">
        <f>'Protocole Inventaire'!J11*($A11/200)^2*PI()</f>
        <v>0.10178760197630929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5.0893800988154644E-2</v>
      </c>
      <c r="N11" s="8">
        <f>'Protocole Inventaire'!N11*($A11/200)^2*PI()</f>
        <v>2.5446900494077322E-2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0.10178760197630929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0.22807962665061898</v>
      </c>
      <c r="K12" s="8">
        <f>'Protocole Inventaire'!K12*($A12/200)^2*PI()</f>
        <v>0.15205308443374599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3.8013271108436497E-2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0.3185574950740051</v>
      </c>
      <c r="J13" s="8">
        <f>'Protocole Inventaire'!J13*($A13/200)^2*PI()</f>
        <v>0.10618583169133503</v>
      </c>
      <c r="K13" s="8">
        <f>'Protocole Inventaire'!K13*($A13/200)^2*PI()</f>
        <v>0.3185574950740051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5.3092915845667513E-2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0.28274333882308139</v>
      </c>
      <c r="K14" s="8">
        <f>'Protocole Inventaire'!K14*($A14/200)^2*PI()</f>
        <v>0.56548667764616278</v>
      </c>
      <c r="L14" s="8">
        <f>'Protocole Inventaire'!L14*($A14/200)^2*PI()</f>
        <v>0</v>
      </c>
      <c r="M14" s="8">
        <f>'Protocole Inventaire'!M14*($A14/200)^2*PI()</f>
        <v>7.0685834705770348E-2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0.21205750411731106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0.45396013844372518</v>
      </c>
      <c r="J15" s="8">
        <f>'Protocole Inventaire'!J15*($A15/200)^2*PI()</f>
        <v>0</v>
      </c>
      <c r="K15" s="8">
        <f>'Protocole Inventaire'!K15*($A15/200)^2*PI()</f>
        <v>1.2710883876424306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0.68046896876754925</v>
      </c>
      <c r="K16" s="8">
        <f>'Protocole Inventaire'!K16*($A16/200)^2*PI()</f>
        <v>0.7938804635621407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0.69272118011654926</v>
      </c>
      <c r="K17" s="8">
        <f>'Protocole Inventaire'!K17*($A17/200)^2*PI()</f>
        <v>0.83126541613985905</v>
      </c>
      <c r="L17" s="8">
        <f>'Protocole Inventaire'!L17*($A17/200)^2*PI()</f>
        <v>0</v>
      </c>
      <c r="M17" s="8">
        <f>'Protocole Inventaire'!M17*($A17/200)^2*PI()</f>
        <v>0.13854423602330987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0.16619025137490007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0.98174770424681035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0.26420794216690158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0.26420794216690158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0.19697785938008006</v>
      </c>
      <c r="E53">
        <f t="shared" si="0"/>
        <v>0</v>
      </c>
      <c r="F53">
        <f t="shared" si="0"/>
        <v>0.26420794216690158</v>
      </c>
      <c r="G53">
        <f t="shared" si="0"/>
        <v>0</v>
      </c>
      <c r="H53">
        <f t="shared" si="0"/>
        <v>0</v>
      </c>
      <c r="I53">
        <f t="shared" si="0"/>
        <v>1.7039998553071041</v>
      </c>
      <c r="J53">
        <f t="shared" si="0"/>
        <v>2.258176799400343</v>
      </c>
      <c r="K53">
        <f t="shared" si="0"/>
        <v>5.3953712232751112</v>
      </c>
      <c r="L53">
        <f t="shared" si="0"/>
        <v>0</v>
      </c>
      <c r="M53">
        <f t="shared" si="0"/>
        <v>0.57742472972980396</v>
      </c>
      <c r="N53">
        <f t="shared" si="0"/>
        <v>7.8539816339744828E-2</v>
      </c>
      <c r="O53">
        <f t="shared" si="0"/>
        <v>0.10869910581420685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0.49574332073646943</v>
      </c>
      <c r="T53">
        <f>SUM(C53:S53)</f>
        <v>11.079140652149766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0.28547515852185518</v>
      </c>
      <c r="E54">
        <f t="shared" si="1"/>
        <v>0</v>
      </c>
      <c r="F54">
        <f t="shared" si="1"/>
        <v>0.38291006111145159</v>
      </c>
      <c r="G54">
        <f t="shared" si="1"/>
        <v>0</v>
      </c>
      <c r="H54">
        <f t="shared" si="1"/>
        <v>0</v>
      </c>
      <c r="I54">
        <f t="shared" si="1"/>
        <v>2.4695650076914553</v>
      </c>
      <c r="J54">
        <f t="shared" si="1"/>
        <v>3.2727199991309321</v>
      </c>
      <c r="K54">
        <f t="shared" si="1"/>
        <v>7.8193785844566834</v>
      </c>
      <c r="L54">
        <f t="shared" si="1"/>
        <v>0</v>
      </c>
      <c r="M54">
        <f t="shared" si="1"/>
        <v>0.83684743439102027</v>
      </c>
      <c r="N54">
        <f t="shared" si="1"/>
        <v>0.11382582078223889</v>
      </c>
      <c r="O54">
        <f t="shared" si="1"/>
        <v>0.15753493596261864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0.71846858077749198</v>
      </c>
      <c r="T54">
        <f>SUM(C54:S54)</f>
        <v>16.056725582825749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1.7779164067373676E-2</v>
      </c>
      <c r="E55">
        <f t="shared" si="2"/>
        <v>0</v>
      </c>
      <c r="F55">
        <f t="shared" si="2"/>
        <v>2.3847331707593712E-2</v>
      </c>
      <c r="G55">
        <f t="shared" si="2"/>
        <v>0</v>
      </c>
      <c r="H55">
        <f t="shared" si="2"/>
        <v>0</v>
      </c>
      <c r="I55">
        <f t="shared" si="2"/>
        <v>0.15380252934838087</v>
      </c>
      <c r="J55">
        <f t="shared" si="2"/>
        <v>0.20382237849486753</v>
      </c>
      <c r="K55">
        <f t="shared" si="2"/>
        <v>0.48698463108943457</v>
      </c>
      <c r="L55">
        <f t="shared" si="2"/>
        <v>0</v>
      </c>
      <c r="M55">
        <f t="shared" si="2"/>
        <v>5.2118187489366523E-2</v>
      </c>
      <c r="N55">
        <f t="shared" si="2"/>
        <v>7.088980888107525E-3</v>
      </c>
      <c r="O55">
        <f t="shared" si="2"/>
        <v>9.8111495491408161E-3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4.4745647365734706E-2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1.2000000000000002</v>
      </c>
      <c r="J11" s="8">
        <f>'Protocole Inventaire'!J11*$B11</f>
        <v>0.8</v>
      </c>
      <c r="K11" s="8">
        <f>'Protocole Inventaire'!K11*$B11</f>
        <v>0.4</v>
      </c>
      <c r="L11" s="8">
        <f>'Protocole Inventaire'!L11*$B11</f>
        <v>0</v>
      </c>
      <c r="M11" s="8">
        <f>'Protocole Inventaire'!M11*$B11</f>
        <v>0.4</v>
      </c>
      <c r="N11" s="8">
        <f>'Protocole Inventaire'!N11*$B11</f>
        <v>0.2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0.8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0.3</v>
      </c>
      <c r="J12" s="8">
        <f>'Protocole Inventaire'!J12*$B12</f>
        <v>1.7999999999999998</v>
      </c>
      <c r="K12" s="8">
        <f>'Protocole Inventaire'!K12*$B12</f>
        <v>1.2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0.3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0.3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</v>
      </c>
      <c r="J13" s="8">
        <f>'Protocole Inventaire'!J13*$B13</f>
        <v>1</v>
      </c>
      <c r="K13" s="8">
        <f>'Protocole Inventaire'!K13*$B13</f>
        <v>3</v>
      </c>
      <c r="L13" s="8">
        <f>'Protocole Inventaire'!L13*$B13</f>
        <v>0</v>
      </c>
      <c r="M13" s="8">
        <f>'Protocole Inventaire'!M13*$B13</f>
        <v>0.5</v>
      </c>
      <c r="N13" s="8">
        <f>'Protocole Inventaire'!N13*$B13</f>
        <v>0.5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0.7</v>
      </c>
      <c r="J14" s="8">
        <f>'Protocole Inventaire'!J14*$B14</f>
        <v>2.8</v>
      </c>
      <c r="K14" s="8">
        <f>'Protocole Inventaire'!K14*$B14</f>
        <v>5.6</v>
      </c>
      <c r="L14" s="8">
        <f>'Protocole Inventaire'!L14*$B14</f>
        <v>0</v>
      </c>
      <c r="M14" s="8">
        <f>'Protocole Inventaire'!M14*$B14</f>
        <v>0.7</v>
      </c>
      <c r="N14" s="8">
        <f>'Protocole Inventaire'!N14*$B14</f>
        <v>0</v>
      </c>
      <c r="O14" s="8">
        <f>'Protocole Inventaire'!O14*$B14</f>
        <v>0.7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2.0999999999999996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1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5</v>
      </c>
      <c r="J15" s="8">
        <f>'Protocole Inventaire'!J15*$B15</f>
        <v>0</v>
      </c>
      <c r="K15" s="8">
        <f>'Protocole Inventaire'!K15*$B15</f>
        <v>14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2.6</v>
      </c>
      <c r="J16" s="8">
        <f>'Protocole Inventaire'!J16*$B16</f>
        <v>7.8000000000000007</v>
      </c>
      <c r="K16" s="8">
        <f>'Protocole Inventaire'!K16*$B16</f>
        <v>9.1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3.2</v>
      </c>
      <c r="J17" s="8">
        <f>'Protocole Inventaire'!J17*$B17</f>
        <v>8</v>
      </c>
      <c r="K17" s="8">
        <f>'Protocole Inventaire'!K17*$B17</f>
        <v>9.6000000000000014</v>
      </c>
      <c r="L17" s="8">
        <f>'Protocole Inventaire'!L17*$B17</f>
        <v>0</v>
      </c>
      <c r="M17" s="8">
        <f>'Protocole Inventaire'!M17*$B17</f>
        <v>1.6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</v>
      </c>
      <c r="J18" s="8">
        <f>'Protocole Inventaire'!J18*$B18</f>
        <v>2</v>
      </c>
      <c r="K18" s="8">
        <f>'Protocole Inventaire'!K18*$B18</f>
        <v>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12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3.3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3.3</v>
      </c>
      <c r="L21" s="8">
        <f>'Protocole Inventaire'!L21*$B21</f>
        <v>0</v>
      </c>
      <c r="M21" s="8">
        <f>'Protocole Inventaire'!M21*$B21</f>
        <v>3.3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2</v>
      </c>
      <c r="E53">
        <f t="shared" si="0"/>
        <v>0</v>
      </c>
      <c r="F53">
        <f t="shared" si="0"/>
        <v>3.3</v>
      </c>
      <c r="G53">
        <f t="shared" si="0"/>
        <v>0</v>
      </c>
      <c r="H53">
        <f t="shared" si="0"/>
        <v>0</v>
      </c>
      <c r="I53">
        <f t="shared" si="0"/>
        <v>18</v>
      </c>
      <c r="J53">
        <f t="shared" si="0"/>
        <v>24.2</v>
      </c>
      <c r="K53">
        <f t="shared" si="0"/>
        <v>60.199999999999996</v>
      </c>
      <c r="L53">
        <f t="shared" si="0"/>
        <v>0</v>
      </c>
      <c r="M53">
        <f t="shared" si="0"/>
        <v>6.5</v>
      </c>
      <c r="N53">
        <f t="shared" si="0"/>
        <v>0.7</v>
      </c>
      <c r="O53">
        <f t="shared" si="0"/>
        <v>1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4.6999999999999993</v>
      </c>
      <c r="T53">
        <f>SUM(C53:S53)</f>
        <v>120.6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2.8985507246376816</v>
      </c>
      <c r="E54">
        <f t="shared" si="1"/>
        <v>0</v>
      </c>
      <c r="F54">
        <f t="shared" si="1"/>
        <v>4.7826086956521738</v>
      </c>
      <c r="G54">
        <f t="shared" si="1"/>
        <v>0</v>
      </c>
      <c r="H54">
        <f t="shared" si="1"/>
        <v>0</v>
      </c>
      <c r="I54">
        <f t="shared" si="1"/>
        <v>26.086956521739133</v>
      </c>
      <c r="J54">
        <f t="shared" si="1"/>
        <v>35.072463768115945</v>
      </c>
      <c r="K54">
        <f t="shared" si="1"/>
        <v>87.246376811594203</v>
      </c>
      <c r="L54">
        <f t="shared" si="1"/>
        <v>0</v>
      </c>
      <c r="M54">
        <f t="shared" si="1"/>
        <v>9.4202898550724647</v>
      </c>
      <c r="N54">
        <f t="shared" si="1"/>
        <v>1.0144927536231885</v>
      </c>
      <c r="O54">
        <f t="shared" si="1"/>
        <v>1.4492753623188408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6.8115942028985499</v>
      </c>
      <c r="T54">
        <f>SUM(C54:S54)</f>
        <v>174.78260869565219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1.658374792703151E-2</v>
      </c>
      <c r="E55">
        <f t="shared" si="2"/>
        <v>0</v>
      </c>
      <c r="F55">
        <f t="shared" si="2"/>
        <v>2.7363184079601987E-2</v>
      </c>
      <c r="G55">
        <f t="shared" si="2"/>
        <v>0</v>
      </c>
      <c r="H55">
        <f t="shared" si="2"/>
        <v>0</v>
      </c>
      <c r="I55">
        <f t="shared" si="2"/>
        <v>0.1492537313432836</v>
      </c>
      <c r="J55">
        <f t="shared" si="2"/>
        <v>0.20066334991708126</v>
      </c>
      <c r="K55">
        <f t="shared" si="2"/>
        <v>0.49917081260364837</v>
      </c>
      <c r="L55">
        <f t="shared" si="2"/>
        <v>0</v>
      </c>
      <c r="M55">
        <f t="shared" si="2"/>
        <v>5.3897180762852409E-2</v>
      </c>
      <c r="N55">
        <f t="shared" si="2"/>
        <v>5.8043117744610278E-3</v>
      </c>
      <c r="O55">
        <f t="shared" si="2"/>
        <v>8.291873963515755E-3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3.8971807628524036E-2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2025-01-17T14:51:21Z</dcterms:modified>
</cp:coreProperties>
</file>