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42\Report de données_2025.07.15\"/>
    </mc:Choice>
  </mc:AlternateContent>
  <xr:revisionPtr revIDLastSave="0" documentId="13_ncr:1_{C9F71312-B924-46A9-AA6C-A7BF42B0EFF7}" xr6:coauthVersionLast="36" xr6:coauthVersionMax="47" xr10:uidLastSave="{00000000-0000-0000-0000-000000000000}"/>
  <bookViews>
    <workbookView xWindow="0" yWindow="0" windowWidth="38670" windowHeight="1194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Q30" i="5"/>
  <c r="D30" i="5"/>
  <c r="R30" i="5"/>
  <c r="F30" i="5"/>
  <c r="G30" i="5"/>
  <c r="L30" i="5"/>
  <c r="M30" i="5"/>
  <c r="N30" i="5"/>
  <c r="P30" i="5"/>
  <c r="E30" i="5"/>
  <c r="S30" i="5"/>
  <c r="O30" i="5"/>
  <c r="H30" i="5"/>
  <c r="I30" i="5"/>
  <c r="J30" i="5"/>
  <c r="K30" i="5"/>
  <c r="H33" i="5"/>
  <c r="K33" i="5"/>
  <c r="D33" i="5"/>
  <c r="I33" i="5"/>
  <c r="S33" i="5"/>
  <c r="J33" i="5"/>
  <c r="L33" i="5"/>
  <c r="E33" i="5"/>
  <c r="M33" i="5"/>
  <c r="N33" i="5"/>
  <c r="O33" i="5"/>
  <c r="P33" i="5"/>
  <c r="C33" i="5"/>
  <c r="Q33" i="5"/>
  <c r="R33" i="5"/>
  <c r="F33" i="5"/>
  <c r="G33" i="5"/>
  <c r="N31" i="5"/>
  <c r="Q31" i="5"/>
  <c r="R31" i="5"/>
  <c r="O31" i="5"/>
  <c r="L31" i="5"/>
  <c r="P31" i="5"/>
  <c r="C31" i="5"/>
  <c r="D31" i="5"/>
  <c r="I31" i="5"/>
  <c r="J31" i="5"/>
  <c r="M31" i="5"/>
  <c r="E31" i="5"/>
  <c r="S31" i="5"/>
  <c r="F31" i="5"/>
  <c r="G31" i="5"/>
  <c r="H31" i="5"/>
  <c r="K31" i="5"/>
  <c r="M32" i="6"/>
  <c r="N32" i="6"/>
  <c r="J32" i="6"/>
  <c r="O32" i="6"/>
  <c r="I32" i="6"/>
  <c r="K32" i="6"/>
  <c r="P32" i="6"/>
  <c r="C32" i="6"/>
  <c r="Q32" i="6"/>
  <c r="D32" i="6"/>
  <c r="R32" i="6"/>
  <c r="E32" i="6"/>
  <c r="S32" i="6"/>
  <c r="F32" i="6"/>
  <c r="G32" i="6"/>
  <c r="H32" i="6"/>
  <c r="L32" i="6"/>
  <c r="K32" i="5"/>
  <c r="N32" i="5"/>
  <c r="F32" i="5"/>
  <c r="L32" i="5"/>
  <c r="O32" i="5"/>
  <c r="S32" i="5"/>
  <c r="M32" i="5"/>
  <c r="I32" i="5"/>
  <c r="E32" i="5"/>
  <c r="P32" i="5"/>
  <c r="C32" i="5"/>
  <c r="Q32" i="5"/>
  <c r="D32" i="5"/>
  <c r="R32" i="5"/>
  <c r="H32" i="5"/>
  <c r="G32" i="5"/>
  <c r="J32" i="5"/>
  <c r="E30" i="6"/>
  <c r="S30" i="6"/>
  <c r="F30" i="6"/>
  <c r="C30" i="6"/>
  <c r="G30" i="6"/>
  <c r="R30" i="6"/>
  <c r="H30" i="6"/>
  <c r="I30" i="6"/>
  <c r="J30" i="6"/>
  <c r="K30" i="6"/>
  <c r="L30" i="6"/>
  <c r="N30" i="6"/>
  <c r="P30" i="6"/>
  <c r="Q30" i="6"/>
  <c r="D30" i="6"/>
  <c r="M30" i="6"/>
  <c r="O30" i="6"/>
  <c r="P31" i="6"/>
  <c r="C31" i="6"/>
  <c r="Q31" i="6"/>
  <c r="O31" i="6"/>
  <c r="D31" i="6"/>
  <c r="R31" i="6"/>
  <c r="K31" i="6"/>
  <c r="M31" i="6"/>
  <c r="E31" i="6"/>
  <c r="S31" i="6"/>
  <c r="F31" i="6"/>
  <c r="G31" i="6"/>
  <c r="H31" i="6"/>
  <c r="I31" i="6"/>
  <c r="J31" i="6"/>
  <c r="L31" i="6"/>
  <c r="N31" i="6"/>
  <c r="E34" i="5"/>
  <c r="S34" i="5"/>
  <c r="F34" i="5"/>
  <c r="I34" i="5"/>
  <c r="N34" i="5"/>
  <c r="P34" i="5"/>
  <c r="C34" i="5"/>
  <c r="G34" i="5"/>
  <c r="H34" i="5"/>
  <c r="L34" i="5"/>
  <c r="D34" i="5"/>
  <c r="Q34" i="5"/>
  <c r="R34" i="5"/>
  <c r="J34" i="5"/>
  <c r="K34" i="5"/>
  <c r="O34" i="5"/>
  <c r="M34" i="5"/>
  <c r="J33" i="6"/>
  <c r="K33" i="6"/>
  <c r="F33" i="6"/>
  <c r="L33" i="6"/>
  <c r="M33" i="6"/>
  <c r="N33" i="6"/>
  <c r="O33" i="6"/>
  <c r="P33" i="6"/>
  <c r="C33" i="6"/>
  <c r="Q33" i="6"/>
  <c r="D33" i="6"/>
  <c r="R33" i="6"/>
  <c r="E33" i="6"/>
  <c r="S33" i="6"/>
  <c r="H33" i="6"/>
  <c r="G33" i="6"/>
  <c r="I33" i="6"/>
  <c r="G34" i="6"/>
  <c r="H34" i="6"/>
  <c r="R34" i="6"/>
  <c r="F34" i="6"/>
  <c r="I34" i="6"/>
  <c r="C34" i="6"/>
  <c r="E34" i="6"/>
  <c r="J34" i="6"/>
  <c r="K34" i="6"/>
  <c r="L34" i="6"/>
  <c r="M34" i="6"/>
  <c r="N34" i="6"/>
  <c r="O34" i="6"/>
  <c r="P34" i="6"/>
  <c r="Q34" i="6"/>
  <c r="D34" i="6"/>
  <c r="S34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<sst xmlns="http://schemas.openxmlformats.org/spreadsheetml/2006/main" count="155" uniqueCount="56">
  <si>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</si>
  <si>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</si>
  <si>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</si>
  <si>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</si>
  <si>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</si>
  <si>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</si>
  <si>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</si>
  <si>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</si>
  <si>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</si>
  <si>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</si>
  <si>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</si>
  <si>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</si>
  <si>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</si>
  <si>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</si>
  <si>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</si>
  <si>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</si>
  <si>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</si>
  <si>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</si>
  <si>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</si>
  <si>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</si>
  <si>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</si>
  <si>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</si>
  <si>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</si>
  <si>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</si>
  <si>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</si>
  <si>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</si>
  <si>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</si>
  <si>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</si>
  <si>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</si>
  <si>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</si>
  <si>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</si>
  <si>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</si>
  <si>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</si>
  <si>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</si>
  <si>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</si>
  <si>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</si>
  <si>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</si>
  <si>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</si>
  <si>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</si>
  <si>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</si>
  <si>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</si>
  <si>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</si>
  <si>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</si>
  <si>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</si>
  <si>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</si>
  <si>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</si>
  <si>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</si>
  <si>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</si>
  <si>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</si>
  <si>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</si>
  <si>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</si>
  <si>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</si>
  <si>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</si>
  <si>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</si>
  <si>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VD42 - Bois Dévin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</si>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</sst>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O20" sqref="O20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41143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0.97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10</v>
      </c>
      <c r="D11" s="8">
        <v>5</v>
      </c>
      <c r="E11" s="8"/>
      <c r="F11" s="8"/>
      <c r="G11" s="8"/>
      <c r="H11" s="8">
        <v>13</v>
      </c>
      <c r="I11" s="8">
        <v>10</v>
      </c>
      <c r="J11" s="8">
        <v>4</v>
      </c>
      <c r="K11" s="8">
        <v>6</v>
      </c>
      <c r="L11" s="8"/>
      <c r="M11" s="8"/>
      <c r="N11" s="8"/>
      <c r="O11" s="8">
        <v>2</v>
      </c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13</v>
      </c>
      <c r="D12" s="8">
        <v>5</v>
      </c>
      <c r="E12" s="8"/>
      <c r="F12" s="8"/>
      <c r="G12" s="8"/>
      <c r="H12" s="8">
        <v>10</v>
      </c>
      <c r="I12" s="8">
        <v>8</v>
      </c>
      <c r="J12" s="8">
        <v>1</v>
      </c>
      <c r="K12" s="8">
        <v>2</v>
      </c>
      <c r="L12" s="8"/>
      <c r="M12" s="8"/>
      <c r="N12" s="8"/>
      <c r="O12" s="8">
        <v>3</v>
      </c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6</v>
      </c>
      <c r="D13" s="8">
        <v>2</v>
      </c>
      <c r="E13" s="8"/>
      <c r="F13" s="8"/>
      <c r="G13" s="8"/>
      <c r="H13" s="8">
        <v>4</v>
      </c>
      <c r="I13" s="8">
        <v>2</v>
      </c>
      <c r="J13" s="8">
        <v>1</v>
      </c>
      <c r="K13" s="8">
        <v>3</v>
      </c>
      <c r="L13" s="8">
        <v>1</v>
      </c>
      <c r="M13" s="8"/>
      <c r="N13" s="8"/>
      <c r="O13" s="8">
        <v>1</v>
      </c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9</v>
      </c>
      <c r="D14" s="8">
        <v>3</v>
      </c>
      <c r="E14" s="8"/>
      <c r="F14" s="8"/>
      <c r="G14" s="8"/>
      <c r="H14" s="8">
        <v>4</v>
      </c>
      <c r="I14" s="8">
        <v>7</v>
      </c>
      <c r="J14" s="8"/>
      <c r="K14" s="8"/>
      <c r="L14" s="8"/>
      <c r="M14" s="8"/>
      <c r="N14" s="8"/>
      <c r="O14" s="8">
        <v>1</v>
      </c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6</v>
      </c>
      <c r="D15" s="8">
        <v>3</v>
      </c>
      <c r="E15" s="8">
        <v>1</v>
      </c>
      <c r="F15" s="8"/>
      <c r="G15" s="8"/>
      <c r="H15" s="8">
        <v>3</v>
      </c>
      <c r="I15" s="8">
        <v>6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11</v>
      </c>
      <c r="D16" s="8">
        <v>3</v>
      </c>
      <c r="E16" s="8">
        <v>1</v>
      </c>
      <c r="F16" s="8"/>
      <c r="G16" s="8"/>
      <c r="H16" s="8">
        <v>1</v>
      </c>
      <c r="I16" s="8">
        <v>3</v>
      </c>
      <c r="J16" s="8"/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4</v>
      </c>
      <c r="D17" s="8">
        <v>6</v>
      </c>
      <c r="E17" s="8"/>
      <c r="F17" s="8"/>
      <c r="G17" s="8"/>
      <c r="H17" s="8">
        <v>1</v>
      </c>
      <c r="I17" s="8">
        <v>4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9</v>
      </c>
      <c r="D18" s="8">
        <v>2</v>
      </c>
      <c r="E18" s="8"/>
      <c r="F18" s="8"/>
      <c r="G18" s="8"/>
      <c r="H18" s="8">
        <v>1</v>
      </c>
      <c r="I18" s="8">
        <v>4</v>
      </c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9</v>
      </c>
      <c r="D19" s="8">
        <v>3</v>
      </c>
      <c r="E19" s="8"/>
      <c r="F19" s="8"/>
      <c r="G19" s="8"/>
      <c r="H19" s="8"/>
      <c r="I19" s="8">
        <v>5</v>
      </c>
      <c r="J19" s="8"/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4</v>
      </c>
      <c r="D20" s="8">
        <v>4</v>
      </c>
      <c r="E20" s="8">
        <v>1</v>
      </c>
      <c r="F20" s="8"/>
      <c r="G20" s="8"/>
      <c r="H20" s="8"/>
      <c r="I20" s="8">
        <v>1</v>
      </c>
      <c r="J20" s="8"/>
      <c r="K20" s="8">
        <v>3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3</v>
      </c>
      <c r="D21" s="8">
        <v>1</v>
      </c>
      <c r="E21" s="8">
        <v>1</v>
      </c>
      <c r="F21" s="8"/>
      <c r="G21" s="8"/>
      <c r="H21" s="8"/>
      <c r="I21" s="8">
        <v>3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4</v>
      </c>
      <c r="D22" s="8">
        <v>3</v>
      </c>
      <c r="E22" s="8">
        <v>3</v>
      </c>
      <c r="F22" s="8"/>
      <c r="G22" s="8"/>
      <c r="H22" s="8"/>
      <c r="I22" s="8"/>
      <c r="J22" s="8"/>
      <c r="K22" s="8">
        <v>1</v>
      </c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1</v>
      </c>
      <c r="D23" s="8">
        <v>2</v>
      </c>
      <c r="E23" s="8">
        <v>1</v>
      </c>
      <c r="F23" s="8"/>
      <c r="G23" s="8"/>
      <c r="H23" s="8"/>
      <c r="I23" s="8"/>
      <c r="J23" s="8"/>
      <c r="K23" s="8">
        <v>1</v>
      </c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1</v>
      </c>
      <c r="D24" s="8"/>
      <c r="E24" s="8">
        <v>1</v>
      </c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>
        <v>1</v>
      </c>
      <c r="E25" s="8">
        <v>2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>
        <v>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>
        <v>2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90</v>
      </c>
      <c r="D54" s="12">
        <f t="shared" ref="D54:S54" si="0">SUM(D9:D51)</f>
        <v>45</v>
      </c>
      <c r="E54" s="12">
        <f t="shared" si="0"/>
        <v>12</v>
      </c>
      <c r="F54" s="12">
        <f t="shared" ref="F54:G54" si="1">SUM(F9:F51)</f>
        <v>0</v>
      </c>
      <c r="G54" s="12">
        <f t="shared" si="1"/>
        <v>0</v>
      </c>
      <c r="H54" s="12">
        <f t="shared" si="0"/>
        <v>37</v>
      </c>
      <c r="I54" s="12">
        <f t="shared" si="0"/>
        <v>54</v>
      </c>
      <c r="J54" s="12">
        <f t="shared" si="0"/>
        <v>6</v>
      </c>
      <c r="K54" s="12">
        <f t="shared" si="0"/>
        <v>20</v>
      </c>
      <c r="L54" s="12">
        <f t="shared" si="0"/>
        <v>1</v>
      </c>
      <c r="M54" s="12">
        <f t="shared" si="0"/>
        <v>0</v>
      </c>
      <c r="N54" s="12">
        <f t="shared" si="0"/>
        <v>0</v>
      </c>
      <c r="O54" s="12">
        <f t="shared" si="0"/>
        <v>7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272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92.8</v>
      </c>
      <c r="D55" s="20">
        <f t="shared" ref="D55:S55" si="3">ROUND(D54/$B$6, 1)</f>
        <v>46.4</v>
      </c>
      <c r="E55" s="20">
        <f t="shared" si="3"/>
        <v>12.4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38.1</v>
      </c>
      <c r="I55" s="20">
        <f t="shared" si="3"/>
        <v>55.7</v>
      </c>
      <c r="J55" s="20">
        <f t="shared" si="3"/>
        <v>6.2</v>
      </c>
      <c r="K55" s="20">
        <f t="shared" si="3"/>
        <v>20.6</v>
      </c>
      <c r="L55" s="20">
        <f t="shared" si="3"/>
        <v>1</v>
      </c>
      <c r="M55" s="20">
        <f t="shared" si="3"/>
        <v>0</v>
      </c>
      <c r="N55" s="20">
        <f t="shared" si="3"/>
        <v>0</v>
      </c>
      <c r="O55" s="20">
        <f t="shared" si="3"/>
        <v>7.2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280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10.96</v>
      </c>
      <c r="D56" s="22">
        <f>ROUND('Calcul surface terriere'!D53, 2)</f>
        <v>7.36</v>
      </c>
      <c r="E56" s="22">
        <f>ROUND('Calcul surface terriere'!E53, 2)</f>
        <v>3.72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1.9</v>
      </c>
      <c r="I56" s="22">
        <f>ROUND('Calcul surface terriere'!I53, 2)</f>
        <v>5.65</v>
      </c>
      <c r="J56" s="22">
        <f>ROUND('Calcul surface terriere'!J53, 2)</f>
        <v>0.19</v>
      </c>
      <c r="K56" s="22">
        <f>ROUND('Calcul surface terriere'!K53, 2)</f>
        <v>2.31</v>
      </c>
      <c r="L56" s="22">
        <f>ROUND('Calcul surface terriere'!L53, 2)</f>
        <v>0.05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0.28999999999999998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32.4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11.29</v>
      </c>
      <c r="D57" s="22">
        <f>ROUND('Calcul surface terriere'!D54, 2)</f>
        <v>7.59</v>
      </c>
      <c r="E57" s="22">
        <f>ROUND('Calcul surface terriere'!E54, 2)</f>
        <v>3.83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1.96</v>
      </c>
      <c r="I57" s="22">
        <f>ROUND('Calcul surface terriere'!I54, 2)</f>
        <v>5.83</v>
      </c>
      <c r="J57" s="22">
        <f>ROUND('Calcul surface terriere'!J54, 2)</f>
        <v>0.2</v>
      </c>
      <c r="K57" s="22">
        <f>ROUND('Calcul surface terriere'!K54, 2)</f>
        <v>2.38</v>
      </c>
      <c r="L57" s="22">
        <f>ROUND('Calcul surface terriere'!L54, 2)</f>
        <v>0.05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0.3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33.4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34</v>
      </c>
      <c r="D58" s="24">
        <f>ROUND(100 * 'Calcul surface terriere'!D55,0)</f>
        <v>23</v>
      </c>
      <c r="E58" s="24">
        <f>ROUND(100 * 'Calcul surface terriere'!E55,0)</f>
        <v>11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6</v>
      </c>
      <c r="I58" s="24">
        <f>ROUND(100 * 'Calcul surface terriere'!I55,0)</f>
        <v>17</v>
      </c>
      <c r="J58" s="24">
        <f>ROUND(100 * 'Calcul surface terriere'!J55,0)</f>
        <v>1</v>
      </c>
      <c r="K58" s="24">
        <f>ROUND(100 * 'Calcul surface terriere'!K55,0)</f>
        <v>7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1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123.5</v>
      </c>
      <c r="D59" s="26">
        <f>ROUND('Calcul volume sur pied'!D53, 1)</f>
        <v>87.8</v>
      </c>
      <c r="E59" s="26">
        <f>ROUND('Calcul volume sur pied'!E53, 1)</f>
        <v>47.3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17.2</v>
      </c>
      <c r="I59" s="26">
        <f>ROUND('Calcul volume sur pied'!I53, 1)</f>
        <v>62.2</v>
      </c>
      <c r="J59" s="26">
        <f>ROUND('Calcul volume sur pied'!J53, 1)</f>
        <v>1.5</v>
      </c>
      <c r="K59" s="26">
        <f>ROUND('Calcul volume sur pied'!K53, 1)</f>
        <v>26.3</v>
      </c>
      <c r="L59" s="26">
        <f>ROUND('Calcul volume sur pied'!L53, 1)</f>
        <v>0.5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2.4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369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127.3</v>
      </c>
      <c r="D60" s="26">
        <f>ROUND('Calcul volume sur pied'!D54, 1)</f>
        <v>90.5</v>
      </c>
      <c r="E60" s="26">
        <f>ROUND('Calcul volume sur pied'!E54, 1)</f>
        <v>48.8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17.8</v>
      </c>
      <c r="I60" s="26">
        <f>ROUND('Calcul volume sur pied'!I54, 1)</f>
        <v>64.099999999999994</v>
      </c>
      <c r="J60" s="26">
        <f>ROUND('Calcul volume sur pied'!J54, 1)</f>
        <v>1.5</v>
      </c>
      <c r="K60" s="26">
        <f>ROUND('Calcul volume sur pied'!K54, 1)</f>
        <v>27.1</v>
      </c>
      <c r="L60" s="26">
        <f>ROUND('Calcul volume sur pied'!L54, 1)</f>
        <v>0.5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2.4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380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34</v>
      </c>
      <c r="D61" s="24">
        <f>ROUND(100 * 'Calcul volume sur pied'!D55, 0)</f>
        <v>24</v>
      </c>
      <c r="E61" s="24">
        <f>ROUND(100 * 'Calcul volume sur pied'!E55, 0)</f>
        <v>13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5</v>
      </c>
      <c r="I61" s="24">
        <f>ROUND(100 * 'Calcul volume sur pied'!I55, 0)</f>
        <v>17</v>
      </c>
      <c r="J61" s="24">
        <f>ROUND(100 * 'Calcul volume sur pied'!J55, 0)</f>
        <v>0</v>
      </c>
      <c r="K61" s="24">
        <f>ROUND(100 * 'Calcul volume sur pied'!K55, 0)</f>
        <v>7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1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10.309278350515465</v>
      </c>
      <c r="D11" s="8">
        <f>'Protocole Inventaire'!D11/$B$6</f>
        <v>5.1546391752577323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13.402061855670103</v>
      </c>
      <c r="I11" s="8">
        <f>'Protocole Inventaire'!I11/$B$6</f>
        <v>10.309278350515465</v>
      </c>
      <c r="J11" s="8">
        <f>'Protocole Inventaire'!J11/$B$6</f>
        <v>4.123711340206186</v>
      </c>
      <c r="K11" s="8">
        <f>'Protocole Inventaire'!K11/$B$6</f>
        <v>6.1855670103092786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2.061855670103093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13.402061855670103</v>
      </c>
      <c r="D12" s="8">
        <f>'Protocole Inventaire'!D12/$B$6</f>
        <v>5.1546391752577323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10.309278350515465</v>
      </c>
      <c r="I12" s="8">
        <f>'Protocole Inventaire'!I12/$B$6</f>
        <v>8.247422680412372</v>
      </c>
      <c r="J12" s="8">
        <f>'Protocole Inventaire'!J12/$B$6</f>
        <v>1.0309278350515465</v>
      </c>
      <c r="K12" s="8">
        <f>'Protocole Inventaire'!K12/$B$6</f>
        <v>2.061855670103093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3.0927835051546393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6.1855670103092786</v>
      </c>
      <c r="D13" s="8">
        <f>'Protocole Inventaire'!D13/$B$6</f>
        <v>2.061855670103093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4.123711340206186</v>
      </c>
      <c r="I13" s="8">
        <f>'Protocole Inventaire'!I13/$B$6</f>
        <v>2.061855670103093</v>
      </c>
      <c r="J13" s="8">
        <f>'Protocole Inventaire'!J13/$B$6</f>
        <v>1.0309278350515465</v>
      </c>
      <c r="K13" s="8">
        <f>'Protocole Inventaire'!K13/$B$6</f>
        <v>3.0927835051546393</v>
      </c>
      <c r="L13" s="8">
        <f>'Protocole Inventaire'!L13/$B$6</f>
        <v>1.0309278350515465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1.0309278350515465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9.2783505154639183</v>
      </c>
      <c r="D14" s="8">
        <f>'Protocole Inventaire'!D14/$B$6</f>
        <v>3.0927835051546393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4.123711340206186</v>
      </c>
      <c r="I14" s="8">
        <f>'Protocole Inventaire'!I14/$B$6</f>
        <v>7.2164948453608249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1.0309278350515465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6.1855670103092786</v>
      </c>
      <c r="D15" s="8">
        <f>'Protocole Inventaire'!D15/$B$6</f>
        <v>3.0927835051546393</v>
      </c>
      <c r="E15" s="8">
        <f>'Protocole Inventaire'!E15/$B$6</f>
        <v>1.0309278350515465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3.0927835051546393</v>
      </c>
      <c r="I15" s="8">
        <f>'Protocole Inventaire'!I15/$B$6</f>
        <v>6.1855670103092786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11.340206185567011</v>
      </c>
      <c r="D16" s="8">
        <f>'Protocole Inventaire'!D16/$B$6</f>
        <v>3.0927835051546393</v>
      </c>
      <c r="E16" s="8">
        <f>'Protocole Inventaire'!E16/$B$6</f>
        <v>1.0309278350515465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1.0309278350515465</v>
      </c>
      <c r="I16" s="8">
        <f>'Protocole Inventaire'!I16/$B$6</f>
        <v>3.0927835051546393</v>
      </c>
      <c r="J16" s="8">
        <f>'Protocole Inventaire'!J16/$B$6</f>
        <v>0</v>
      </c>
      <c r="K16" s="8">
        <f>'Protocole Inventaire'!K16/$B$6</f>
        <v>2.061855670103093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4.123711340206186</v>
      </c>
      <c r="D17" s="8">
        <f>'Protocole Inventaire'!D17/$B$6</f>
        <v>6.1855670103092786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1.0309278350515465</v>
      </c>
      <c r="I17" s="8">
        <f>'Protocole Inventaire'!I17/$B$6</f>
        <v>4.123711340206186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9.2783505154639183</v>
      </c>
      <c r="D18" s="8">
        <f>'Protocole Inventaire'!D18/$B$6</f>
        <v>2.061855670103093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1.0309278350515465</v>
      </c>
      <c r="I18" s="8">
        <f>'Protocole Inventaire'!I18/$B$6</f>
        <v>4.123711340206186</v>
      </c>
      <c r="J18" s="8">
        <f>'Protocole Inventaire'!J18/$B$6</f>
        <v>0</v>
      </c>
      <c r="K18" s="8">
        <f>'Protocole Inventaire'!K18/$B$6</f>
        <v>1.0309278350515465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9.2783505154639183</v>
      </c>
      <c r="D19" s="8">
        <f>'Protocole Inventaire'!D19/$B$6</f>
        <v>3.0927835051546393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5.1546391752577323</v>
      </c>
      <c r="J19" s="8">
        <f>'Protocole Inventaire'!J19/$B$6</f>
        <v>0</v>
      </c>
      <c r="K19" s="8">
        <f>'Protocole Inventaire'!K19/$B$6</f>
        <v>1.0309278350515465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4.123711340206186</v>
      </c>
      <c r="D20" s="8">
        <f>'Protocole Inventaire'!D20/$B$6</f>
        <v>4.123711340206186</v>
      </c>
      <c r="E20" s="8">
        <f>'Protocole Inventaire'!E20/$B$6</f>
        <v>1.0309278350515465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1.0309278350515465</v>
      </c>
      <c r="J20" s="8">
        <f>'Protocole Inventaire'!J20/$B$6</f>
        <v>0</v>
      </c>
      <c r="K20" s="8">
        <f>'Protocole Inventaire'!K20/$B$6</f>
        <v>3.0927835051546393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3.0927835051546393</v>
      </c>
      <c r="D21" s="8">
        <f>'Protocole Inventaire'!D21/$B$6</f>
        <v>1.0309278350515465</v>
      </c>
      <c r="E21" s="8">
        <f>'Protocole Inventaire'!E21/$B$6</f>
        <v>1.0309278350515465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3.0927835051546393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4.123711340206186</v>
      </c>
      <c r="D22" s="8">
        <f>'Protocole Inventaire'!D22/$B$6</f>
        <v>3.0927835051546393</v>
      </c>
      <c r="E22" s="8">
        <f>'Protocole Inventaire'!E22/$B$6</f>
        <v>3.0927835051546393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1.0309278350515465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1.0309278350515465</v>
      </c>
      <c r="D23" s="8">
        <f>'Protocole Inventaire'!D23/$B$6</f>
        <v>2.061855670103093</v>
      </c>
      <c r="E23" s="8">
        <f>'Protocole Inventaire'!E23/$B$6</f>
        <v>1.0309278350515465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1.0309278350515465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1.0309278350515465</v>
      </c>
      <c r="D24" s="8">
        <f>'Protocole Inventaire'!D24/$B$6</f>
        <v>0</v>
      </c>
      <c r="E24" s="8">
        <f>'Protocole Inventaire'!E24/$B$6</f>
        <v>1.0309278350515465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1.0309278350515465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1.0309278350515465</v>
      </c>
      <c r="E25" s="8">
        <f>'Protocole Inventaire'!E25/$B$6</f>
        <v>2.061855670103093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1.0309278350515465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2.061855670103093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0.25446900494077318</v>
      </c>
      <c r="D11" s="8">
        <f>'Protocole Inventaire'!D11*($A11/200)^2*PI()</f>
        <v>0.12723450247038659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0.33080970642300517</v>
      </c>
      <c r="I11" s="8">
        <f>'Protocole Inventaire'!I11*($A11/200)^2*PI()</f>
        <v>0.25446900494077318</v>
      </c>
      <c r="J11" s="8">
        <f>'Protocole Inventaire'!J11*($A11/200)^2*PI()</f>
        <v>0.10178760197630929</v>
      </c>
      <c r="K11" s="8">
        <f>'Protocole Inventaire'!K11*($A11/200)^2*PI()</f>
        <v>0.15268140296446395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5.0893800988154644E-2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0.49417252440967446</v>
      </c>
      <c r="D12" s="8">
        <f>'Protocole Inventaire'!D12*($A12/200)^2*PI()</f>
        <v>0.19006635554218249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0.38013271108436497</v>
      </c>
      <c r="I12" s="8">
        <f>'Protocole Inventaire'!I12*($A12/200)^2*PI()</f>
        <v>0.30410616886749198</v>
      </c>
      <c r="J12" s="8">
        <f>'Protocole Inventaire'!J12*($A12/200)^2*PI()</f>
        <v>3.8013271108436497E-2</v>
      </c>
      <c r="K12" s="8">
        <f>'Protocole Inventaire'!K12*($A12/200)^2*PI()</f>
        <v>7.6026542216872994E-2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0.11403981332530949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0.3185574950740051</v>
      </c>
      <c r="D13" s="8">
        <f>'Protocole Inventaire'!D13*($A13/200)^2*PI()</f>
        <v>0.10618583169133503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0.21237166338267005</v>
      </c>
      <c r="I13" s="8">
        <f>'Protocole Inventaire'!I13*($A13/200)^2*PI()</f>
        <v>0.10618583169133503</v>
      </c>
      <c r="J13" s="8">
        <f>'Protocole Inventaire'!J13*($A13/200)^2*PI()</f>
        <v>5.3092915845667513E-2</v>
      </c>
      <c r="K13" s="8">
        <f>'Protocole Inventaire'!K13*($A13/200)^2*PI()</f>
        <v>0.15927874753700255</v>
      </c>
      <c r="L13" s="8">
        <f>'Protocole Inventaire'!L13*($A13/200)^2*PI()</f>
        <v>5.3092915845667513E-2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5.3092915845667513E-2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0.63617251235193306</v>
      </c>
      <c r="D14" s="8">
        <f>'Protocole Inventaire'!D14*($A14/200)^2*PI()</f>
        <v>0.21205750411731106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0.28274333882308139</v>
      </c>
      <c r="I14" s="8">
        <f>'Protocole Inventaire'!I14*($A14/200)^2*PI()</f>
        <v>0.49480084294039239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7.0685834705770348E-2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0.54475216613247024</v>
      </c>
      <c r="D15" s="8">
        <f>'Protocole Inventaire'!D15*($A15/200)^2*PI()</f>
        <v>0.27237608306623512</v>
      </c>
      <c r="E15" s="8">
        <f>'Protocole Inventaire'!E15*($A15/200)^2*PI()</f>
        <v>9.0792027688745044E-2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0.27237608306623512</v>
      </c>
      <c r="I15" s="8">
        <f>'Protocole Inventaire'!I15*($A15/200)^2*PI()</f>
        <v>0.54475216613247024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1.2475264427405068</v>
      </c>
      <c r="D16" s="8">
        <f>'Protocole Inventaire'!D16*($A16/200)^2*PI()</f>
        <v>0.34023448438377463</v>
      </c>
      <c r="E16" s="8">
        <f>'Protocole Inventaire'!E16*($A16/200)^2*PI()</f>
        <v>0.11341149479459153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0.11341149479459153</v>
      </c>
      <c r="I16" s="8">
        <f>'Protocole Inventaire'!I16*($A16/200)^2*PI()</f>
        <v>0.34023448438377463</v>
      </c>
      <c r="J16" s="8">
        <f>'Protocole Inventaire'!J16*($A16/200)^2*PI()</f>
        <v>0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0.55417694409323948</v>
      </c>
      <c r="D17" s="8">
        <f>'Protocole Inventaire'!D17*($A17/200)^2*PI()</f>
        <v>0.83126541613985905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0.13854423602330987</v>
      </c>
      <c r="I17" s="8">
        <f>'Protocole Inventaire'!I17*($A17/200)^2*PI()</f>
        <v>0.55417694409323948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1.4957122623741006</v>
      </c>
      <c r="D18" s="8">
        <f>'Protocole Inventaire'!D18*($A18/200)^2*PI()</f>
        <v>0.33238050274980013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0.16619025137490007</v>
      </c>
      <c r="I18" s="8">
        <f>'Protocole Inventaire'!I18*($A18/200)^2*PI()</f>
        <v>0.66476100549960027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1.7671458676442586</v>
      </c>
      <c r="D19" s="8">
        <f>'Protocole Inventaire'!D19*($A19/200)^2*PI()</f>
        <v>0.58904862254808621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0.98174770424681035</v>
      </c>
      <c r="J19" s="8">
        <f>'Protocole Inventaire'!J19*($A19/200)^2*PI()</f>
        <v>0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0.91608841778678374</v>
      </c>
      <c r="D20" s="8">
        <f>'Protocole Inventaire'!D20*($A20/200)^2*PI()</f>
        <v>0.91608841778678374</v>
      </c>
      <c r="E20" s="8">
        <f>'Protocole Inventaire'!E20*($A20/200)^2*PI()</f>
        <v>0.22902210444669593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0.68706631334008772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0.79262382650070473</v>
      </c>
      <c r="D21" s="8">
        <f>'Protocole Inventaire'!D21*($A21/200)^2*PI()</f>
        <v>0.26420794216690158</v>
      </c>
      <c r="E21" s="8">
        <f>'Protocole Inventaire'!E21*($A21/200)^2*PI()</f>
        <v>0.26420794216690158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0.79262382650070473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1.2076282160399165</v>
      </c>
      <c r="D22" s="8">
        <f>'Protocole Inventaire'!D22*($A22/200)^2*PI()</f>
        <v>0.90572116202993735</v>
      </c>
      <c r="E22" s="8">
        <f>'Protocole Inventaire'!E22*($A22/200)^2*PI()</f>
        <v>0.90572116202993735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0.30190705400997914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0.68423887995185706</v>
      </c>
      <c r="E23" s="8">
        <f>'Protocole Inventaire'!E23*($A23/200)^2*PI()</f>
        <v>0.34211943997592853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0.34211943997592853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0.38484510006474959</v>
      </c>
      <c r="D24" s="8">
        <f>'Protocole Inventaire'!D24*($A24/200)^2*PI()</f>
        <v>0</v>
      </c>
      <c r="E24" s="8">
        <f>'Protocole Inventaire'!E24*($A24/200)^2*PI()</f>
        <v>0.38484510006474959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0.43008403427644265</v>
      </c>
      <c r="E25" s="8">
        <f>'Protocole Inventaire'!E25*($A25/200)^2*PI()</f>
        <v>0.8601680685528853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0.52810172506844411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1.1617609632975054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10.955990220129044</v>
      </c>
      <c r="D53">
        <f t="shared" ref="D53:S53" si="0">SUM(D9:D51)</f>
        <v>7.3629507022183986</v>
      </c>
      <c r="E53">
        <f t="shared" si="0"/>
        <v>3.7183890647888793</v>
      </c>
      <c r="F53">
        <f t="shared" si="0"/>
        <v>0</v>
      </c>
      <c r="G53">
        <f t="shared" si="0"/>
        <v>0</v>
      </c>
      <c r="H53">
        <f t="shared" si="0"/>
        <v>1.896579484972158</v>
      </c>
      <c r="I53">
        <f t="shared" si="0"/>
        <v>5.6517251838080389</v>
      </c>
      <c r="J53">
        <f t="shared" si="0"/>
        <v>0.19289378893041331</v>
      </c>
      <c r="K53">
        <f t="shared" si="0"/>
        <v>2.3084422818577801</v>
      </c>
      <c r="L53">
        <f t="shared" si="0"/>
        <v>5.3092915845667513E-2</v>
      </c>
      <c r="M53">
        <f t="shared" si="0"/>
        <v>0</v>
      </c>
      <c r="N53">
        <f t="shared" si="0"/>
        <v>0</v>
      </c>
      <c r="O53">
        <f t="shared" si="0"/>
        <v>0.28871236486490198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32.42877600741528</v>
      </c>
    </row>
    <row r="54" spans="1:20" x14ac:dyDescent="0.25">
      <c r="A54" t="s">
        <v>49</v>
      </c>
      <c r="B54" t="s">
        <v>30</v>
      </c>
      <c r="C54">
        <f>C53/$B$6</f>
        <v>11.29483527848355</v>
      </c>
      <c r="D54">
        <f t="shared" ref="D54:S54" si="1">D53/$B$6</f>
        <v>7.5906708270292773</v>
      </c>
      <c r="E54">
        <f t="shared" si="1"/>
        <v>3.8333907884421436</v>
      </c>
      <c r="F54">
        <f t="shared" si="1"/>
        <v>0</v>
      </c>
      <c r="G54">
        <f t="shared" si="1"/>
        <v>0</v>
      </c>
      <c r="H54">
        <f t="shared" si="1"/>
        <v>1.9552365824455238</v>
      </c>
      <c r="I54">
        <f t="shared" si="1"/>
        <v>5.8265208080495245</v>
      </c>
      <c r="J54">
        <f t="shared" si="1"/>
        <v>0.19885957621692094</v>
      </c>
      <c r="K54">
        <f t="shared" si="1"/>
        <v>2.3798374039770929</v>
      </c>
      <c r="L54">
        <f t="shared" si="1"/>
        <v>5.4734964789347952E-2</v>
      </c>
      <c r="M54">
        <f t="shared" si="1"/>
        <v>0</v>
      </c>
      <c r="N54">
        <f t="shared" si="1"/>
        <v>0</v>
      </c>
      <c r="O54">
        <f t="shared" si="1"/>
        <v>0.29764161326278554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33.431727842696169</v>
      </c>
    </row>
    <row r="55" spans="1:20" x14ac:dyDescent="0.25">
      <c r="A55" t="s">
        <v>49</v>
      </c>
      <c r="B55" t="s">
        <v>50</v>
      </c>
      <c r="C55">
        <f>C54/$T54</f>
        <v>0.33784778733627829</v>
      </c>
      <c r="D55">
        <f t="shared" ref="D55:S55" si="2">D54/$T54</f>
        <v>0.22704991087344029</v>
      </c>
      <c r="E55">
        <f t="shared" si="2"/>
        <v>0.11466325660699062</v>
      </c>
      <c r="F55">
        <f t="shared" si="2"/>
        <v>0</v>
      </c>
      <c r="G55">
        <f t="shared" si="2"/>
        <v>0</v>
      </c>
      <c r="H55">
        <f t="shared" si="2"/>
        <v>5.8484460978067108E-2</v>
      </c>
      <c r="I55">
        <f t="shared" si="2"/>
        <v>0.17428117492056111</v>
      </c>
      <c r="J55">
        <f t="shared" si="2"/>
        <v>5.9482290940091444E-3</v>
      </c>
      <c r="K55">
        <f t="shared" si="2"/>
        <v>7.1184995737425399E-2</v>
      </c>
      <c r="L55">
        <f t="shared" si="2"/>
        <v>1.6372161512826476E-3</v>
      </c>
      <c r="M55">
        <f t="shared" si="2"/>
        <v>0</v>
      </c>
      <c r="N55">
        <f t="shared" si="2"/>
        <v>0</v>
      </c>
      <c r="O55">
        <f t="shared" si="2"/>
        <v>8.902968301945282E-3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1.7999999999999998</v>
      </c>
      <c r="D11" s="8">
        <f>'Protocole Inventaire'!D11*$B11</f>
        <v>0.89999999999999991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2.34</v>
      </c>
      <c r="I11" s="8">
        <f>'Protocole Inventaire'!I11*$B11</f>
        <v>1.7999999999999998</v>
      </c>
      <c r="J11" s="8">
        <f>'Protocole Inventaire'!J11*$B11</f>
        <v>0.72</v>
      </c>
      <c r="K11" s="8">
        <f>'Protocole Inventaire'!K11*$B11</f>
        <v>1.08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0.36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3.7699999999999996</v>
      </c>
      <c r="D12" s="8">
        <f>'Protocole Inventaire'!D12*$B12</f>
        <v>1.45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2.9</v>
      </c>
      <c r="I12" s="8">
        <f>'Protocole Inventaire'!I12*$B12</f>
        <v>2.3199999999999998</v>
      </c>
      <c r="J12" s="8">
        <f>'Protocole Inventaire'!J12*$B12</f>
        <v>0.28999999999999998</v>
      </c>
      <c r="K12" s="8">
        <f>'Protocole Inventaire'!K12*$B12</f>
        <v>0.57999999999999996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0.86999999999999988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2.7600000000000002</v>
      </c>
      <c r="D13" s="8">
        <f>'Protocole Inventaire'!D13*$B13</f>
        <v>0.92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1.84</v>
      </c>
      <c r="I13" s="8">
        <f>'Protocole Inventaire'!I13*$B13</f>
        <v>0.92</v>
      </c>
      <c r="J13" s="8">
        <f>'Protocole Inventaire'!J13*$B13</f>
        <v>0.46</v>
      </c>
      <c r="K13" s="8">
        <f>'Protocole Inventaire'!K13*$B13</f>
        <v>1.3800000000000001</v>
      </c>
      <c r="L13" s="8">
        <f>'Protocole Inventaire'!L13*$B13</f>
        <v>0.46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0.46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6.03</v>
      </c>
      <c r="D14" s="8">
        <f>'Protocole Inventaire'!D14*$B14</f>
        <v>2.0100000000000002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2.68</v>
      </c>
      <c r="I14" s="8">
        <f>'Protocole Inventaire'!I14*$B14</f>
        <v>4.6900000000000004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0.67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5.5200000000000005</v>
      </c>
      <c r="D15" s="8">
        <f>'Protocole Inventaire'!D15*$B15</f>
        <v>2.7600000000000002</v>
      </c>
      <c r="E15" s="8">
        <f>'Protocole Inventaire'!E15*$B15</f>
        <v>0.92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2.7600000000000002</v>
      </c>
      <c r="I15" s="8">
        <f>'Protocole Inventaire'!I15*$B15</f>
        <v>5.5200000000000005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13.309999999999999</v>
      </c>
      <c r="D16" s="8">
        <f>'Protocole Inventaire'!D16*$B16</f>
        <v>3.63</v>
      </c>
      <c r="E16" s="8">
        <f>'Protocole Inventaire'!E16*$B16</f>
        <v>1.21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1.21</v>
      </c>
      <c r="I16" s="8">
        <f>'Protocole Inventaire'!I16*$B16</f>
        <v>3.63</v>
      </c>
      <c r="J16" s="8">
        <f>'Protocole Inventaire'!J16*$B16</f>
        <v>0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6.24</v>
      </c>
      <c r="D17" s="8">
        <f>'Protocole Inventaire'!D17*$B17</f>
        <v>9.36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1.56</v>
      </c>
      <c r="I17" s="8">
        <f>'Protocole Inventaire'!I17*$B17</f>
        <v>6.24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17.37</v>
      </c>
      <c r="D18" s="8">
        <f>'Protocole Inventaire'!D18*$B18</f>
        <v>3.86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1.93</v>
      </c>
      <c r="I18" s="8">
        <f>'Protocole Inventaire'!I18*$B18</f>
        <v>7.72</v>
      </c>
      <c r="J18" s="8">
        <f>'Protocole Inventaire'!J18*$B18</f>
        <v>0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21.150000000000002</v>
      </c>
      <c r="D19" s="8">
        <f>'Protocole Inventaire'!D19*$B19</f>
        <v>7.0500000000000007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11.75</v>
      </c>
      <c r="J19" s="8">
        <f>'Protocole Inventaire'!J19*$B19</f>
        <v>0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11.16</v>
      </c>
      <c r="D20" s="8">
        <f>'Protocole Inventaire'!D20*$B20</f>
        <v>11.16</v>
      </c>
      <c r="E20" s="8">
        <f>'Protocole Inventaire'!E20*$B20</f>
        <v>2.79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8.370000000000001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9.81</v>
      </c>
      <c r="D21" s="8">
        <f>'Protocole Inventaire'!D21*$B21</f>
        <v>3.27</v>
      </c>
      <c r="E21" s="8">
        <f>'Protocole Inventaire'!E21*$B21</f>
        <v>3.27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9.81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15.2</v>
      </c>
      <c r="D22" s="8">
        <f>'Protocole Inventaire'!D22*$B22</f>
        <v>11.399999999999999</v>
      </c>
      <c r="E22" s="8">
        <f>'Protocole Inventaire'!E22*$B22</f>
        <v>11.399999999999999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3.8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8.74</v>
      </c>
      <c r="E23" s="8">
        <f>'Protocole Inventaire'!E23*$B23</f>
        <v>4.37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4.37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4.99</v>
      </c>
      <c r="D24" s="8">
        <f>'Protocole Inventaire'!D24*$B24</f>
        <v>0</v>
      </c>
      <c r="E24" s="8">
        <f>'Protocole Inventaire'!E24*$B24</f>
        <v>4.99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5.66</v>
      </c>
      <c r="E25" s="8">
        <f>'Protocole Inventaire'!E25*$B25</f>
        <v>11.32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7.06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15.61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123.48</v>
      </c>
      <c r="D53">
        <f t="shared" ref="D53:S53" si="0">SUM(D9:D51)</f>
        <v>87.779999999999987</v>
      </c>
      <c r="E53">
        <f t="shared" si="0"/>
        <v>47.33</v>
      </c>
      <c r="F53">
        <f t="shared" si="0"/>
        <v>0</v>
      </c>
      <c r="G53">
        <f t="shared" si="0"/>
        <v>0</v>
      </c>
      <c r="H53">
        <f t="shared" si="0"/>
        <v>17.220000000000002</v>
      </c>
      <c r="I53">
        <f t="shared" si="0"/>
        <v>62.18</v>
      </c>
      <c r="J53">
        <f t="shared" si="0"/>
        <v>1.47</v>
      </c>
      <c r="K53">
        <f t="shared" si="0"/>
        <v>26.28</v>
      </c>
      <c r="L53">
        <f t="shared" si="0"/>
        <v>0.46</v>
      </c>
      <c r="M53">
        <f t="shared" si="0"/>
        <v>0</v>
      </c>
      <c r="N53">
        <f t="shared" si="0"/>
        <v>0</v>
      </c>
      <c r="O53">
        <f t="shared" si="0"/>
        <v>2.36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368.56</v>
      </c>
    </row>
    <row r="54" spans="1:20" x14ac:dyDescent="0.25">
      <c r="A54" t="s">
        <v>53</v>
      </c>
      <c r="B54" t="s">
        <v>30</v>
      </c>
      <c r="C54">
        <f>C53/$B$6</f>
        <v>127.29896907216495</v>
      </c>
      <c r="D54">
        <f t="shared" ref="D54:S54" si="1">D53/$B$6</f>
        <v>90.494845360824726</v>
      </c>
      <c r="E54">
        <f t="shared" si="1"/>
        <v>48.793814432989691</v>
      </c>
      <c r="F54">
        <f t="shared" si="1"/>
        <v>0</v>
      </c>
      <c r="G54">
        <f t="shared" si="1"/>
        <v>0</v>
      </c>
      <c r="H54">
        <f t="shared" si="1"/>
        <v>17.752577319587633</v>
      </c>
      <c r="I54">
        <f t="shared" si="1"/>
        <v>64.103092783505161</v>
      </c>
      <c r="J54">
        <f t="shared" si="1"/>
        <v>1.5154639175257731</v>
      </c>
      <c r="K54">
        <f t="shared" si="1"/>
        <v>27.092783505154642</v>
      </c>
      <c r="L54">
        <f t="shared" si="1"/>
        <v>0.47422680412371138</v>
      </c>
      <c r="M54">
        <f t="shared" si="1"/>
        <v>0</v>
      </c>
      <c r="N54">
        <f t="shared" si="1"/>
        <v>0</v>
      </c>
      <c r="O54">
        <f t="shared" si="1"/>
        <v>2.4329896907216493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379.95876288659792</v>
      </c>
    </row>
    <row r="55" spans="1:20" x14ac:dyDescent="0.25">
      <c r="A55" t="s">
        <v>53</v>
      </c>
      <c r="B55" t="s">
        <v>50</v>
      </c>
      <c r="C55">
        <f>C54/$T54</f>
        <v>0.33503364445409162</v>
      </c>
      <c r="D55">
        <f t="shared" ref="D55:S55" si="2">D54/$T54</f>
        <v>0.23817017581940522</v>
      </c>
      <c r="E55">
        <f t="shared" si="2"/>
        <v>0.12841871065769481</v>
      </c>
      <c r="F55">
        <f t="shared" si="2"/>
        <v>0</v>
      </c>
      <c r="G55">
        <f t="shared" si="2"/>
        <v>0</v>
      </c>
      <c r="H55">
        <f t="shared" si="2"/>
        <v>4.672237898849578E-2</v>
      </c>
      <c r="I55">
        <f t="shared" si="2"/>
        <v>0.16871065769481228</v>
      </c>
      <c r="J55">
        <f t="shared" si="2"/>
        <v>3.9884957673106142E-3</v>
      </c>
      <c r="K55">
        <f t="shared" si="2"/>
        <v>7.1304536574777519E-2</v>
      </c>
      <c r="L55">
        <f t="shared" si="2"/>
        <v>1.2481007163012807E-3</v>
      </c>
      <c r="M55">
        <f t="shared" si="2"/>
        <v>0</v>
      </c>
      <c r="N55">
        <f t="shared" si="2"/>
        <v>0</v>
      </c>
      <c r="O55">
        <f t="shared" si="2"/>
        <v>6.4032993271109177E-3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2025-07-16T10:09:58Z</dcterms:modified>
</cp:coreProperties>
</file>