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c.ti.ch\redir$\Desktop\t153996\Desktop\Blenio_Rialp\"/>
    </mc:Choice>
  </mc:AlternateContent>
  <bookViews>
    <workbookView xWindow="-33960" yWindow="-960" windowWidth="28800" windowHeight="17505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0" i="5" l="1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I28" i="5" l="1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<sst xmlns="http://schemas.openxmlformats.org/spreadsheetml/2006/main" count="156" uniqueCount="51">
  <si>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</si>
  <si>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</si>
  <si>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</si>
  <si>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</si>
  <si>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</si>
  <si>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</si>
  <si>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</si>
  <si>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</si>
  <si>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</si>
  <si>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</si>
  <si>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</si>
  <si>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</si>
  <si>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</si>
  <si>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</si>
  <si>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</si>
  <si>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</si>
  <si>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</si>
  <si>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</si>
  <si>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</si>
  <si>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</si>
  <si>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</si>
  <si>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</si>
  <si>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</si>
  <si>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</si>
  <si>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</si>
  <si>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</si>
  <si>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</si>
  <si>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</si>
  <si>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</si>
  <si>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</si>
  <si>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</si>
  <si>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</si>
  <si>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</si>
  <si>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</si>
  <si>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</si>
  <si>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</si>
  <si>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</si>
  <si>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</si>
  <si>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</si>
  <si>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</si>
  <si>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</si>
  <si>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</si>
  <si>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</si>
  <si>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</si>
  <si>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</si>
  <si>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</si>
  <si>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</si>
  <si>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…</t>
  </si>
  <si>
    <t>Arve</t>
  </si>
  <si>
    <t>Eichen</t>
  </si>
  <si>
    <t>Kastanie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</si>
</sst>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topLeftCell="A19" zoomScale="70" zoomScaleNormal="70" workbookViewId="0">
      <selection activeCell="H25" sqref="H25"/>
    </sheetView>
  </sheetViews>
  <sheetFormatPr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47</v>
      </c>
    </row>
    <row r="4" spans="1:19" x14ac:dyDescent="0.25">
      <c r="A4" s="13" t="s">
        <v>16</v>
      </c>
      <c r="B4" s="10" t="s">
        <v>47</v>
      </c>
    </row>
    <row r="5" spans="1:19" x14ac:dyDescent="0.25">
      <c r="A5" s="13" t="s">
        <v>17</v>
      </c>
      <c r="B5" s="10" t="s">
        <v>47</v>
      </c>
    </row>
    <row r="6" spans="1:19" x14ac:dyDescent="0.25">
      <c r="A6" s="13" t="s">
        <v>18</v>
      </c>
      <c r="B6" s="6">
        <v>1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48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49</v>
      </c>
      <c r="Q8" s="15" t="s">
        <v>50</v>
      </c>
      <c r="R8" s="15" t="s">
        <v>12</v>
      </c>
      <c r="S8" s="15" t="s">
        <v>4</v>
      </c>
    </row>
    <row r="9" spans="1:19" x14ac:dyDescent="0.25">
      <c r="A9" s="7">
        <v>18</v>
      </c>
      <c r="B9" s="7">
        <v>0.1</v>
      </c>
      <c r="C9" s="7"/>
      <c r="D9" s="7"/>
      <c r="E9" s="28">
        <v>8</v>
      </c>
      <c r="F9" s="28"/>
      <c r="G9" s="28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22</v>
      </c>
      <c r="B10" s="8">
        <v>0.2</v>
      </c>
      <c r="C10" s="8"/>
      <c r="D10" s="8"/>
      <c r="E10" s="29">
        <v>26</v>
      </c>
      <c r="F10" s="29"/>
      <c r="G10" s="29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26</v>
      </c>
      <c r="B11" s="8">
        <v>0.3</v>
      </c>
      <c r="C11" s="8"/>
      <c r="D11" s="8"/>
      <c r="E11" s="29">
        <v>16</v>
      </c>
      <c r="F11" s="29"/>
      <c r="G11" s="29">
        <v>2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30</v>
      </c>
      <c r="B12" s="8">
        <v>0.4</v>
      </c>
      <c r="C12" s="8"/>
      <c r="D12" s="8"/>
      <c r="E12" s="29">
        <v>38</v>
      </c>
      <c r="F12" s="29"/>
      <c r="G12" s="29">
        <v>2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34</v>
      </c>
      <c r="B13" s="8">
        <v>0.6</v>
      </c>
      <c r="C13" s="8"/>
      <c r="D13" s="8"/>
      <c r="E13" s="29">
        <v>19</v>
      </c>
      <c r="F13" s="29"/>
      <c r="G13" s="29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38</v>
      </c>
      <c r="B14" s="8">
        <v>0.8</v>
      </c>
      <c r="C14" s="8"/>
      <c r="D14" s="8"/>
      <c r="E14" s="29">
        <v>25</v>
      </c>
      <c r="F14" s="29"/>
      <c r="G14" s="29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42</v>
      </c>
      <c r="B15" s="8">
        <v>1.1000000000000001</v>
      </c>
      <c r="C15" s="8"/>
      <c r="D15" s="8"/>
      <c r="E15" s="29">
        <v>29</v>
      </c>
      <c r="F15" s="29"/>
      <c r="G15" s="2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46</v>
      </c>
      <c r="B16" s="8">
        <v>1.4</v>
      </c>
      <c r="C16" s="8"/>
      <c r="D16" s="8"/>
      <c r="E16" s="29">
        <v>22</v>
      </c>
      <c r="F16" s="29"/>
      <c r="G16" s="29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50</v>
      </c>
      <c r="B17" s="8">
        <v>1.7</v>
      </c>
      <c r="C17" s="8"/>
      <c r="D17" s="8"/>
      <c r="E17" s="29">
        <v>8</v>
      </c>
      <c r="F17" s="29"/>
      <c r="G17" s="29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54</v>
      </c>
      <c r="B18" s="8">
        <v>2.1</v>
      </c>
      <c r="C18" s="8"/>
      <c r="D18" s="8"/>
      <c r="E18" s="29">
        <v>10</v>
      </c>
      <c r="F18" s="29"/>
      <c r="G18" s="29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58</v>
      </c>
      <c r="B19" s="8">
        <v>2.5</v>
      </c>
      <c r="C19" s="8"/>
      <c r="D19" s="8"/>
      <c r="E19" s="29">
        <v>5</v>
      </c>
      <c r="F19" s="29"/>
      <c r="G19" s="29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62</v>
      </c>
      <c r="B20" s="8">
        <v>2.9</v>
      </c>
      <c r="C20" s="8"/>
      <c r="D20" s="8"/>
      <c r="E20" s="29">
        <v>5</v>
      </c>
      <c r="F20" s="29"/>
      <c r="G20" s="29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66</v>
      </c>
      <c r="B21" s="8">
        <v>3.3</v>
      </c>
      <c r="C21" s="8"/>
      <c r="D21" s="8"/>
      <c r="E21" s="29">
        <v>3</v>
      </c>
      <c r="F21" s="29"/>
      <c r="G21" s="29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70</v>
      </c>
      <c r="B22" s="8">
        <v>3.8</v>
      </c>
      <c r="C22" s="8"/>
      <c r="D22" s="8"/>
      <c r="E22" s="29">
        <v>2</v>
      </c>
      <c r="F22" s="29"/>
      <c r="G22" s="29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74</v>
      </c>
      <c r="B23" s="8">
        <v>4.3</v>
      </c>
      <c r="C23" s="8"/>
      <c r="D23" s="8"/>
      <c r="E23" s="29">
        <v>2</v>
      </c>
      <c r="F23" s="29"/>
      <c r="G23" s="29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48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49</v>
      </c>
      <c r="Q53" s="17" t="s">
        <v>50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0</v>
      </c>
      <c r="D54" s="12">
        <f t="shared" ref="D54:S54" si="0">SUM(D9:D51)</f>
        <v>0</v>
      </c>
      <c r="E54" s="12">
        <f t="shared" si="0"/>
        <v>218</v>
      </c>
      <c r="F54" s="12">
        <f t="shared" ref="F54:G54" si="1">SUM(F9:F51)</f>
        <v>0</v>
      </c>
      <c r="G54" s="12">
        <f t="shared" si="1"/>
        <v>4</v>
      </c>
      <c r="H54" s="12">
        <f t="shared" si="0"/>
        <v>0</v>
      </c>
      <c r="I54" s="12">
        <f t="shared" si="0"/>
        <v>0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222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0</v>
      </c>
      <c r="D55" s="20">
        <f t="shared" ref="D55:S55" si="3">ROUND(D54/$B$6, 1)</f>
        <v>0</v>
      </c>
      <c r="E55" s="20">
        <f t="shared" si="3"/>
        <v>218</v>
      </c>
      <c r="F55" s="20">
        <f t="shared" si="3"/>
        <v>0</v>
      </c>
      <c r="G55" s="20">
        <f t="shared" ref="G55" si="4">ROUND(G54/$B$6, 1)</f>
        <v>4</v>
      </c>
      <c r="H55" s="20">
        <f t="shared" si="3"/>
        <v>0</v>
      </c>
      <c r="I55" s="20">
        <f t="shared" si="3"/>
        <v>0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222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0</v>
      </c>
      <c r="D56" s="22">
        <f>ROUND('Berechnungen Grundflaeche'!D53, 2)</f>
        <v>0</v>
      </c>
      <c r="E56" s="22">
        <f>ROUND('Berechnungen Grundflaeche'!E53, 2)</f>
        <v>26.31</v>
      </c>
      <c r="F56" s="22">
        <f>ROUND('Berechnungen Grundflaeche'!F53, 2)</f>
        <v>0</v>
      </c>
      <c r="G56" s="22">
        <f>ROUND('Berechnungen Grundflaeche'!G53, 2)</f>
        <v>0.25</v>
      </c>
      <c r="H56" s="22">
        <f>ROUND('Berechnungen Grundflaeche'!H53, 2)</f>
        <v>0</v>
      </c>
      <c r="I56" s="22">
        <f>ROUND('Berechnungen Grundflaeche'!I53, 2)</f>
        <v>0</v>
      </c>
      <c r="J56" s="22">
        <f>ROUND('Berechnungen Grundflaeche'!J53, 2)</f>
        <v>0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26.6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0</v>
      </c>
      <c r="D57" s="22">
        <f>ROUND('Berechnungen Grundflaeche'!D54, 2)</f>
        <v>0</v>
      </c>
      <c r="E57" s="22">
        <f>ROUND('Berechnungen Grundflaeche'!E54, 2)</f>
        <v>26.31</v>
      </c>
      <c r="F57" s="22">
        <f>ROUND('Berechnungen Grundflaeche'!F54, 2)</f>
        <v>0</v>
      </c>
      <c r="G57" s="22">
        <f>ROUND('Berechnungen Grundflaeche'!G54, 2)</f>
        <v>0.25</v>
      </c>
      <c r="H57" s="22">
        <f>ROUND('Berechnungen Grundflaeche'!H54, 2)</f>
        <v>0</v>
      </c>
      <c r="I57" s="22">
        <f>ROUND('Berechnungen Grundflaeche'!I54, 2)</f>
        <v>0</v>
      </c>
      <c r="J57" s="22">
        <f>ROUND('Berechnungen Grundflaeche'!J54, 2)</f>
        <v>0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26.6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0</v>
      </c>
      <c r="D58" s="24">
        <f>ROUND(100 * 'Berechnungen Grundflaeche'!D55,0)</f>
        <v>0</v>
      </c>
      <c r="E58" s="24">
        <f>ROUND(100 * 'Berechnungen Grundflaeche'!E55,0)</f>
        <v>99</v>
      </c>
      <c r="F58" s="24">
        <f>ROUND(100 * 'Berechnungen Grundflaeche'!F55,0)</f>
        <v>0</v>
      </c>
      <c r="G58" s="24">
        <f>ROUND(100 * 'Berechnungen Grundflaeche'!G55,0)</f>
        <v>1</v>
      </c>
      <c r="H58" s="24">
        <f>ROUND(100 * 'Berechnungen Grundflaeche'!H55,0)</f>
        <v>0</v>
      </c>
      <c r="I58" s="24">
        <f>ROUND(100 * 'Berechnungen Grundflaeche'!I55,0)</f>
        <v>0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0</v>
      </c>
      <c r="D59" s="26">
        <f>ROUND('Berechnungen Vorrat'!D53, 1)</f>
        <v>0</v>
      </c>
      <c r="E59" s="26">
        <f>ROUND('Berechnungen Vorrat'!E53, 1)</f>
        <v>207.8</v>
      </c>
      <c r="F59" s="26">
        <f>ROUND('Berechnungen Vorrat'!F53, 1)</f>
        <v>0</v>
      </c>
      <c r="G59" s="26">
        <f>ROUND('Berechnungen Vorrat'!G53, 1)</f>
        <v>1.4</v>
      </c>
      <c r="H59" s="26">
        <f>ROUND('Berechnungen Vorrat'!H53, 1)</f>
        <v>0</v>
      </c>
      <c r="I59" s="26">
        <f>ROUND('Berechnungen Vorrat'!I53, 1)</f>
        <v>0</v>
      </c>
      <c r="J59" s="26">
        <f>ROUND('Berechnungen Vorrat'!J53, 1)</f>
        <v>0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209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0</v>
      </c>
      <c r="D60" s="26">
        <f>ROUND('Berechnungen Vorrat'!D54, 1)</f>
        <v>0</v>
      </c>
      <c r="E60" s="26">
        <f>ROUND('Berechnungen Vorrat'!E54, 1)</f>
        <v>207.8</v>
      </c>
      <c r="F60" s="26">
        <f>ROUND('Berechnungen Vorrat'!F54, 1)</f>
        <v>0</v>
      </c>
      <c r="G60" s="26">
        <f>ROUND('Berechnungen Vorrat'!G54, 1)</f>
        <v>1.4</v>
      </c>
      <c r="H60" s="26">
        <f>ROUND('Berechnungen Vorrat'!H54, 1)</f>
        <v>0</v>
      </c>
      <c r="I60" s="26">
        <f>ROUND('Berechnungen Vorrat'!I54, 1)</f>
        <v>0</v>
      </c>
      <c r="J60" s="26">
        <f>ROUND('Berechnungen Vorrat'!J54, 1)</f>
        <v>0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209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0</v>
      </c>
      <c r="D61" s="24">
        <f>ROUND(100 * 'Berechnungen Vorrat'!D55, 0)</f>
        <v>0</v>
      </c>
      <c r="E61" s="24">
        <f>ROUND(100 * 'Berechnungen Vorrat'!E55, 0)</f>
        <v>99</v>
      </c>
      <c r="F61" s="24">
        <f>ROUND(100 * 'Berechnungen Vorrat'!F55, 0)</f>
        <v>0</v>
      </c>
      <c r="G61" s="24">
        <f>ROUND(100 * 'Berechnungen Vorrat'!G55, 0)</f>
        <v>1</v>
      </c>
      <c r="H61" s="24">
        <f>ROUND(100 * 'Berechnungen Vorrat'!H55, 0)</f>
        <v>0</v>
      </c>
      <c r="I61" s="24">
        <f>ROUND(100 * 'Berechnungen Vorrat'!I55, 0)</f>
        <v>0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18</v>
      </c>
      <c r="B9" s="7">
        <f>Kluppierungsprotokoll!B9</f>
        <v>0.1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8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22</v>
      </c>
      <c r="B10" s="8">
        <f>Kluppierungsprotokoll!B10</f>
        <v>0.2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26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26</v>
      </c>
      <c r="B11" s="8">
        <f>Kluppierungsprotokoll!B11</f>
        <v>0.3</v>
      </c>
      <c r="C11" s="8">
        <f>Kluppierungsprotokoll!C11/$B$6</f>
        <v>0</v>
      </c>
      <c r="D11" s="8">
        <f>Kluppierungsprotokoll!D11/$B$6</f>
        <v>0</v>
      </c>
      <c r="E11" s="8">
        <f>Kluppierungsprotokoll!E11/$B$6</f>
        <v>16</v>
      </c>
      <c r="F11" s="8">
        <f>Kluppierungsprotokoll!F11/$B$6</f>
        <v>0</v>
      </c>
      <c r="G11" s="8">
        <f>Kluppierungsprotokoll!G11/$B$6</f>
        <v>2</v>
      </c>
      <c r="H11" s="8">
        <f>Kluppierungsprotokoll!H11/$B$6</f>
        <v>0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30</v>
      </c>
      <c r="B12" s="8">
        <f>Kluppierungsprotokoll!B12</f>
        <v>0.4</v>
      </c>
      <c r="C12" s="8">
        <f>Kluppierungsprotokoll!C12/$B$6</f>
        <v>0</v>
      </c>
      <c r="D12" s="8">
        <f>Kluppierungsprotokoll!D12/$B$6</f>
        <v>0</v>
      </c>
      <c r="E12" s="8">
        <f>Kluppierungsprotokoll!E12/$B$6</f>
        <v>38</v>
      </c>
      <c r="F12" s="8">
        <f>Kluppierungsprotokoll!F12/$B$6</f>
        <v>0</v>
      </c>
      <c r="G12" s="8">
        <f>Kluppierungsprotokoll!G12/$B$6</f>
        <v>2</v>
      </c>
      <c r="H12" s="8">
        <f>Kluppierungsprotokoll!H12/$B$6</f>
        <v>0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34</v>
      </c>
      <c r="B13" s="8">
        <f>Kluppierungsprotokoll!B13</f>
        <v>0.6</v>
      </c>
      <c r="C13" s="8">
        <f>Kluppierungsprotokoll!C13/$B$6</f>
        <v>0</v>
      </c>
      <c r="D13" s="8">
        <f>Kluppierungsprotokoll!D13/$B$6</f>
        <v>0</v>
      </c>
      <c r="E13" s="8">
        <f>Kluppierungsprotokoll!E13/$B$6</f>
        <v>19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38</v>
      </c>
      <c r="B14" s="8">
        <f>Kluppierungsprotokoll!B14</f>
        <v>0.8</v>
      </c>
      <c r="C14" s="8">
        <f>Kluppierungsprotokoll!C14/$B$6</f>
        <v>0</v>
      </c>
      <c r="D14" s="8">
        <f>Kluppierungsprotokoll!D14/$B$6</f>
        <v>0</v>
      </c>
      <c r="E14" s="8">
        <f>Kluppierungsprotokoll!E14/$B$6</f>
        <v>25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42</v>
      </c>
      <c r="B15" s="8">
        <f>Kluppierungsprotokoll!B15</f>
        <v>1.1000000000000001</v>
      </c>
      <c r="C15" s="8">
        <f>Kluppierungsprotokoll!C15/$B$6</f>
        <v>0</v>
      </c>
      <c r="D15" s="8">
        <f>Kluppierungsprotokoll!D15/$B$6</f>
        <v>0</v>
      </c>
      <c r="E15" s="8">
        <f>Kluppierungsprotokoll!E15/$B$6</f>
        <v>29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46</v>
      </c>
      <c r="B16" s="8">
        <f>Kluppierungsprotokoll!B16</f>
        <v>1.4</v>
      </c>
      <c r="C16" s="8">
        <f>Kluppierungsprotokoll!C16/$B$6</f>
        <v>0</v>
      </c>
      <c r="D16" s="8">
        <f>Kluppierungsprotokoll!D16/$B$6</f>
        <v>0</v>
      </c>
      <c r="E16" s="8">
        <f>Kluppierungsprotokoll!E16/$B$6</f>
        <v>22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50</v>
      </c>
      <c r="B17" s="8">
        <f>Kluppierungsprotokoll!B17</f>
        <v>1.7</v>
      </c>
      <c r="C17" s="8">
        <f>Kluppierungsprotokoll!C17/$B$6</f>
        <v>0</v>
      </c>
      <c r="D17" s="8">
        <f>Kluppierungsprotokoll!D17/$B$6</f>
        <v>0</v>
      </c>
      <c r="E17" s="8">
        <f>Kluppierungsprotokoll!E17/$B$6</f>
        <v>8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54</v>
      </c>
      <c r="B18" s="8">
        <f>Kluppierungsprotokoll!B18</f>
        <v>2.1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10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58</v>
      </c>
      <c r="B19" s="8">
        <f>Kluppierungsprotokoll!B19</f>
        <v>2.5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5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62</v>
      </c>
      <c r="B20" s="8">
        <f>Kluppierungsprotokoll!B20</f>
        <v>2.9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5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66</v>
      </c>
      <c r="B21" s="8">
        <f>Kluppierungsprotokoll!B21</f>
        <v>3.3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3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70</v>
      </c>
      <c r="B22" s="8">
        <f>Kluppierungsprotokoll!B22</f>
        <v>3.8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2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74</v>
      </c>
      <c r="B23" s="8">
        <f>Kluppierungsprotokoll!B23</f>
        <v>4.3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2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0</v>
      </c>
      <c r="B24" s="8">
        <f>Kluppierungsprotokoll!B24</f>
        <v>0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0</v>
      </c>
      <c r="B25" s="8">
        <f>Kluppierungsprotokoll!B25</f>
        <v>0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0</v>
      </c>
      <c r="B26" s="8">
        <f>Kluppierungsprotokoll!B26</f>
        <v>0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0</v>
      </c>
      <c r="B27" s="8">
        <f>Kluppierungsprotokoll!B27</f>
        <v>0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0</v>
      </c>
      <c r="B28" s="8">
        <f>Kluppierungsprotokoll!B28</f>
        <v>0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0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18</v>
      </c>
      <c r="B9" s="7">
        <f>Kluppierungsprotokoll!B9</f>
        <v>0.1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0.20357520395261858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22</v>
      </c>
      <c r="B10" s="8">
        <f>Kluppierungsprotokoll!B10</f>
        <v>0.2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0.98834504881934893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26</v>
      </c>
      <c r="B11" s="8">
        <f>Kluppierungsprotokoll!B11</f>
        <v>0.3</v>
      </c>
      <c r="C11" s="8">
        <f>Kluppierungsprotokoll!C11*($A11/200)^2*PI()</f>
        <v>0</v>
      </c>
      <c r="D11" s="8">
        <f>Kluppierungsprotokoll!D11*($A11/200)^2*PI()</f>
        <v>0</v>
      </c>
      <c r="E11" s="8">
        <f>Kluppierungsprotokoll!E11*($A11/200)^2*PI()</f>
        <v>0.8494866535306802</v>
      </c>
      <c r="F11" s="8">
        <f>Kluppierungsprotokoll!F11*($A11/200)^2*PI()</f>
        <v>0</v>
      </c>
      <c r="G11" s="8">
        <f>Kluppierungsprotokoll!G11*($A11/200)^2*PI()</f>
        <v>0.10618583169133503</v>
      </c>
      <c r="H11" s="8">
        <f>Kluppierungsprotokoll!H11*($A11/200)^2*PI()</f>
        <v>0</v>
      </c>
      <c r="I11" s="8">
        <f>Kluppierungsprotokoll!I11*($A11/200)^2*PI()</f>
        <v>0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30</v>
      </c>
      <c r="B12" s="8">
        <f>Kluppierungsprotokoll!B12</f>
        <v>0.4</v>
      </c>
      <c r="C12" s="8">
        <f>Kluppierungsprotokoll!C12*($A12/200)^2*PI()</f>
        <v>0</v>
      </c>
      <c r="D12" s="8">
        <f>Kluppierungsprotokoll!D12*($A12/200)^2*PI()</f>
        <v>0</v>
      </c>
      <c r="E12" s="8">
        <f>Kluppierungsprotokoll!E12*($A12/200)^2*PI()</f>
        <v>2.686061718819273</v>
      </c>
      <c r="F12" s="8">
        <f>Kluppierungsprotokoll!F12*($A12/200)^2*PI()</f>
        <v>0</v>
      </c>
      <c r="G12" s="8">
        <f>Kluppierungsprotokoll!G12*($A12/200)^2*PI()</f>
        <v>0.1413716694115407</v>
      </c>
      <c r="H12" s="8">
        <f>Kluppierungsprotokoll!H12*($A12/200)^2*PI()</f>
        <v>0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34</v>
      </c>
      <c r="B13" s="8">
        <f>Kluppierungsprotokoll!B13</f>
        <v>0.6</v>
      </c>
      <c r="C13" s="8">
        <f>Kluppierungsprotokoll!C13*($A13/200)^2*PI()</f>
        <v>0</v>
      </c>
      <c r="D13" s="8">
        <f>Kluppierungsprotokoll!D13*($A13/200)^2*PI()</f>
        <v>0</v>
      </c>
      <c r="E13" s="8">
        <f>Kluppierungsprotokoll!E13*($A13/200)^2*PI()</f>
        <v>1.7250485260861559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38</v>
      </c>
      <c r="B14" s="8">
        <f>Kluppierungsprotokoll!B14</f>
        <v>0.8</v>
      </c>
      <c r="C14" s="8">
        <f>Kluppierungsprotokoll!C14*($A14/200)^2*PI()</f>
        <v>0</v>
      </c>
      <c r="D14" s="8">
        <f>Kluppierungsprotokoll!D14*($A14/200)^2*PI()</f>
        <v>0</v>
      </c>
      <c r="E14" s="8">
        <f>Kluppierungsprotokoll!E14*($A14/200)^2*PI()</f>
        <v>2.8352873698647882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42</v>
      </c>
      <c r="B15" s="8">
        <f>Kluppierungsprotokoll!B15</f>
        <v>1.1000000000000001</v>
      </c>
      <c r="C15" s="8">
        <f>Kluppierungsprotokoll!C15*($A15/200)^2*PI()</f>
        <v>0</v>
      </c>
      <c r="D15" s="8">
        <f>Kluppierungsprotokoll!D15*($A15/200)^2*PI()</f>
        <v>0</v>
      </c>
      <c r="E15" s="8">
        <f>Kluppierungsprotokoll!E15*($A15/200)^2*PI()</f>
        <v>4.0177828446759856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46</v>
      </c>
      <c r="B16" s="8">
        <f>Kluppierungsprotokoll!B16</f>
        <v>1.4</v>
      </c>
      <c r="C16" s="8">
        <f>Kluppierungsprotokoll!C16*($A16/200)^2*PI()</f>
        <v>0</v>
      </c>
      <c r="D16" s="8">
        <f>Kluppierungsprotokoll!D16*($A16/200)^2*PI()</f>
        <v>0</v>
      </c>
      <c r="E16" s="8">
        <f>Kluppierungsprotokoll!E16*($A16/200)^2*PI()</f>
        <v>3.6561855302478019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50</v>
      </c>
      <c r="B17" s="8">
        <f>Kluppierungsprotokoll!B17</f>
        <v>1.7</v>
      </c>
      <c r="C17" s="8">
        <f>Kluppierungsprotokoll!C17*($A17/200)^2*PI()</f>
        <v>0</v>
      </c>
      <c r="D17" s="8">
        <f>Kluppierungsprotokoll!D17*($A17/200)^2*PI()</f>
        <v>0</v>
      </c>
      <c r="E17" s="8">
        <f>Kluppierungsprotokoll!E17*($A17/200)^2*PI()</f>
        <v>1.5707963267948966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54</v>
      </c>
      <c r="B18" s="8">
        <f>Kluppierungsprotokoll!B18</f>
        <v>2.1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2.2902210444669593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58</v>
      </c>
      <c r="B19" s="8">
        <f>Kluppierungsprotokoll!B19</f>
        <v>2.5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1.321039710834508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62</v>
      </c>
      <c r="B20" s="8">
        <f>Kluppierungsprotokoll!B20</f>
        <v>2.9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1.5095352700498956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66</v>
      </c>
      <c r="B21" s="8">
        <f>Kluppierungsprotokoll!B21</f>
        <v>3.3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1.0263583199277855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70</v>
      </c>
      <c r="B22" s="8">
        <f>Kluppierungsprotokoll!B22</f>
        <v>3.8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0.76969020012949918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74</v>
      </c>
      <c r="B23" s="8">
        <f>Kluppierungsprotokoll!B23</f>
        <v>4.3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0.8601680685528853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0</v>
      </c>
      <c r="B24" s="8">
        <f>Kluppierungsprotokoll!B24</f>
        <v>0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0</v>
      </c>
      <c r="B25" s="8">
        <f>Kluppierungsprotokoll!B25</f>
        <v>0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0</v>
      </c>
      <c r="B26" s="8">
        <f>Kluppierungsprotokoll!B26</f>
        <v>0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0</v>
      </c>
      <c r="B27" s="8">
        <f>Kluppierungsprotokoll!B27</f>
        <v>0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0</v>
      </c>
      <c r="B28" s="8">
        <f>Kluppierungsprotokoll!B28</f>
        <v>0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0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0</v>
      </c>
      <c r="D53">
        <f t="shared" ref="D53:S53" si="0">SUM(D9:D51)</f>
        <v>0</v>
      </c>
      <c r="E53">
        <f t="shared" si="0"/>
        <v>26.309581836753082</v>
      </c>
      <c r="F53">
        <f t="shared" si="0"/>
        <v>0</v>
      </c>
      <c r="G53">
        <f t="shared" si="0"/>
        <v>0.24755750110287572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26.557139337855958</v>
      </c>
    </row>
    <row r="54" spans="1:20" x14ac:dyDescent="0.25">
      <c r="A54" t="s">
        <v>24</v>
      </c>
      <c r="B54" t="s">
        <v>26</v>
      </c>
      <c r="C54">
        <f>C53/$B$6</f>
        <v>0</v>
      </c>
      <c r="D54">
        <f t="shared" ref="D54:S54" si="1">D53/$B$6</f>
        <v>0</v>
      </c>
      <c r="E54">
        <f t="shared" si="1"/>
        <v>26.309581836753082</v>
      </c>
      <c r="F54">
        <f t="shared" si="1"/>
        <v>0</v>
      </c>
      <c r="G54">
        <f t="shared" si="1"/>
        <v>0.24755750110287572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26.557139337855958</v>
      </c>
    </row>
    <row r="55" spans="1:20" x14ac:dyDescent="0.25">
      <c r="A55" t="s">
        <v>24</v>
      </c>
      <c r="B55" t="s">
        <v>31</v>
      </c>
      <c r="C55">
        <f>C54/$T54</f>
        <v>0</v>
      </c>
      <c r="D55">
        <f t="shared" ref="D55:S55" si="2">D54/$T54</f>
        <v>0</v>
      </c>
      <c r="E55">
        <f t="shared" si="2"/>
        <v>0.99067830695341519</v>
      </c>
      <c r="F55">
        <f t="shared" si="2"/>
        <v>0</v>
      </c>
      <c r="G55">
        <f t="shared" si="2"/>
        <v>9.3216930465848061E-3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18</v>
      </c>
      <c r="B9" s="7">
        <f>Kluppierungsprotokoll!B9</f>
        <v>0.1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0.8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22</v>
      </c>
      <c r="B10" s="8">
        <f>Kluppierungsprotokoll!B10</f>
        <v>0.2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5.2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26</v>
      </c>
      <c r="B11" s="8">
        <f>Kluppierungsprotokoll!B11</f>
        <v>0.3</v>
      </c>
      <c r="C11" s="8">
        <f>Kluppierungsprotokoll!C11*$B11</f>
        <v>0</v>
      </c>
      <c r="D11" s="8">
        <f>Kluppierungsprotokoll!D11*$B11</f>
        <v>0</v>
      </c>
      <c r="E11" s="8">
        <f>Kluppierungsprotokoll!E11*$B11</f>
        <v>4.8</v>
      </c>
      <c r="F11" s="8">
        <f>Kluppierungsprotokoll!F11*$B11</f>
        <v>0</v>
      </c>
      <c r="G11" s="8">
        <f>Kluppierungsprotokoll!G11*$B11</f>
        <v>0.6</v>
      </c>
      <c r="H11" s="8">
        <f>Kluppierungsprotokoll!H11*$B11</f>
        <v>0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30</v>
      </c>
      <c r="B12" s="8">
        <f>Kluppierungsprotokoll!B12</f>
        <v>0.4</v>
      </c>
      <c r="C12" s="8">
        <f>Kluppierungsprotokoll!C12*$B12</f>
        <v>0</v>
      </c>
      <c r="D12" s="8">
        <f>Kluppierungsprotokoll!D12*$B12</f>
        <v>0</v>
      </c>
      <c r="E12" s="8">
        <f>Kluppierungsprotokoll!E12*$B12</f>
        <v>15.200000000000001</v>
      </c>
      <c r="F12" s="8">
        <f>Kluppierungsprotokoll!F12*$B12</f>
        <v>0</v>
      </c>
      <c r="G12" s="8">
        <f>Kluppierungsprotokoll!G12*$B12</f>
        <v>0.8</v>
      </c>
      <c r="H12" s="8">
        <f>Kluppierungsprotokoll!H12*$B12</f>
        <v>0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34</v>
      </c>
      <c r="B13" s="8">
        <f>Kluppierungsprotokoll!B13</f>
        <v>0.6</v>
      </c>
      <c r="C13" s="8">
        <f>Kluppierungsprotokoll!C13*$B13</f>
        <v>0</v>
      </c>
      <c r="D13" s="8">
        <f>Kluppierungsprotokoll!D13*$B13</f>
        <v>0</v>
      </c>
      <c r="E13" s="8">
        <f>Kluppierungsprotokoll!E13*$B13</f>
        <v>11.4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38</v>
      </c>
      <c r="B14" s="8">
        <f>Kluppierungsprotokoll!B14</f>
        <v>0.8</v>
      </c>
      <c r="C14" s="8">
        <f>Kluppierungsprotokoll!C14*$B14</f>
        <v>0</v>
      </c>
      <c r="D14" s="8">
        <f>Kluppierungsprotokoll!D14*$B14</f>
        <v>0</v>
      </c>
      <c r="E14" s="8">
        <f>Kluppierungsprotokoll!E14*$B14</f>
        <v>20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42</v>
      </c>
      <c r="B15" s="8">
        <f>Kluppierungsprotokoll!B15</f>
        <v>1.1000000000000001</v>
      </c>
      <c r="C15" s="8">
        <f>Kluppierungsprotokoll!C15*$B15</f>
        <v>0</v>
      </c>
      <c r="D15" s="8">
        <f>Kluppierungsprotokoll!D15*$B15</f>
        <v>0</v>
      </c>
      <c r="E15" s="8">
        <f>Kluppierungsprotokoll!E15*$B15</f>
        <v>31.900000000000002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46</v>
      </c>
      <c r="B16" s="8">
        <f>Kluppierungsprotokoll!B16</f>
        <v>1.4</v>
      </c>
      <c r="C16" s="8">
        <f>Kluppierungsprotokoll!C16*$B16</f>
        <v>0</v>
      </c>
      <c r="D16" s="8">
        <f>Kluppierungsprotokoll!D16*$B16</f>
        <v>0</v>
      </c>
      <c r="E16" s="8">
        <f>Kluppierungsprotokoll!E16*$B16</f>
        <v>30.799999999999997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50</v>
      </c>
      <c r="B17" s="8">
        <f>Kluppierungsprotokoll!B17</f>
        <v>1.7</v>
      </c>
      <c r="C17" s="8">
        <f>Kluppierungsprotokoll!C17*$B17</f>
        <v>0</v>
      </c>
      <c r="D17" s="8">
        <f>Kluppierungsprotokoll!D17*$B17</f>
        <v>0</v>
      </c>
      <c r="E17" s="8">
        <f>Kluppierungsprotokoll!E17*$B17</f>
        <v>13.6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54</v>
      </c>
      <c r="B18" s="8">
        <f>Kluppierungsprotokoll!B18</f>
        <v>2.1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21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58</v>
      </c>
      <c r="B19" s="8">
        <f>Kluppierungsprotokoll!B19</f>
        <v>2.5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12.5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62</v>
      </c>
      <c r="B20" s="8">
        <f>Kluppierungsprotokoll!B20</f>
        <v>2.9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14.5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66</v>
      </c>
      <c r="B21" s="8">
        <f>Kluppierungsprotokoll!B21</f>
        <v>3.3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9.8999999999999986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70</v>
      </c>
      <c r="B22" s="8">
        <f>Kluppierungsprotokoll!B22</f>
        <v>3.8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7.6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74</v>
      </c>
      <c r="B23" s="8">
        <f>Kluppierungsprotokoll!B23</f>
        <v>4.3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8.6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0</v>
      </c>
      <c r="B24" s="8">
        <f>Kluppierungsprotokoll!B24</f>
        <v>0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0</v>
      </c>
      <c r="B25" s="8">
        <f>Kluppierungsprotokoll!B25</f>
        <v>0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0</v>
      </c>
      <c r="B26" s="8">
        <f>Kluppierungsprotokoll!B26</f>
        <v>0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0</v>
      </c>
      <c r="B27" s="8">
        <f>Kluppierungsprotokoll!B27</f>
        <v>0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0</v>
      </c>
      <c r="B28" s="8">
        <f>Kluppierungsprotokoll!B28</f>
        <v>0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0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0</v>
      </c>
      <c r="D53">
        <f t="shared" ref="D53:S53" si="0">SUM(D9:D51)</f>
        <v>0</v>
      </c>
      <c r="E53">
        <f t="shared" si="0"/>
        <v>207.79999999999998</v>
      </c>
      <c r="F53">
        <f t="shared" si="0"/>
        <v>0</v>
      </c>
      <c r="G53">
        <f t="shared" si="0"/>
        <v>1.4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209.2</v>
      </c>
    </row>
    <row r="54" spans="1:20" x14ac:dyDescent="0.25">
      <c r="A54" t="s">
        <v>25</v>
      </c>
      <c r="B54" t="s">
        <v>26</v>
      </c>
      <c r="C54">
        <f>C53/$B$6</f>
        <v>0</v>
      </c>
      <c r="D54">
        <f t="shared" ref="D54:S54" si="1">D53/$B$6</f>
        <v>0</v>
      </c>
      <c r="E54">
        <f t="shared" si="1"/>
        <v>207.79999999999998</v>
      </c>
      <c r="F54">
        <f t="shared" si="1"/>
        <v>0</v>
      </c>
      <c r="G54">
        <f t="shared" si="1"/>
        <v>1.4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209.2</v>
      </c>
    </row>
    <row r="55" spans="1:20" x14ac:dyDescent="0.25">
      <c r="A55" t="s">
        <v>25</v>
      </c>
      <c r="B55" t="s">
        <v>31</v>
      </c>
      <c r="C55">
        <f>C54/$T54</f>
        <v>0</v>
      </c>
      <c r="D55">
        <f t="shared" ref="D55:S55" si="2">D54/$T54</f>
        <v>0</v>
      </c>
      <c r="E55">
        <f t="shared" si="2"/>
        <v>0.99330783938814526</v>
      </c>
      <c r="F55">
        <f t="shared" si="2"/>
        <v>0</v>
      </c>
      <c r="G55">
        <f t="shared" si="2"/>
        <v>6.6921606118546841E-3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Argenta Mattia / t153996</cp:lastModifiedBy>
  <dcterms:created xsi:type="dcterms:W3CDTF">2022-03-10T11:48:40Z</dcterms:created>
  <dcterms:modified xsi:type="dcterms:W3CDTF">2024-04-04T14:14:34Z</dcterms:modified>
</cp:coreProperties>
</file>