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2 Le Pichoux\2014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de_l_étage_montagnard_inférieur">[1]Profil_minimal!$A$103:$A$116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<sst xmlns="http://schemas.openxmlformats.org/spreadsheetml/2006/main" count="108" uniqueCount="71">
  <si>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</si>
  <si>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</si>
  <si>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</si>
  <si>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</si>
  <si>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</si>
  <si>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</si>
  <si>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13a Hêtraie à Tilleul typique</t>
  </si>
  <si>
    <t>2. Danger naturel</t>
  </si>
  <si>
    <t>Chutes de pierres, zone de transit: taille de bloc 0.05 à 0.20 m3 / 40 - 60 cm Ø</t>
  </si>
  <si>
    <t xml:space="preserve">  Efficacité</t>
  </si>
  <si>
    <t>Chutes_de_pierres_Zone_de_transit</t>
  </si>
  <si>
    <t>Taille de bloc de 0.05 à 0.20 m3 /40 - 60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</si>
  <si>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</si>
  <si>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</si>
  <si>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</si>
  <si>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</si>
  <si>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</si>
  <si>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</si>
  <si>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</si>
  <si>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</si>
  <si>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</si>
  <si>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</si>
  <si>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</si>
  <si>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</si>
  <si>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</si>
  <si>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</si>
  <si>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50 - 100 %
ti, ér’s, fr 10 - 40 %
sa 0 - 20 %
ép 0 - 10 %</t>
  </si>
  <si>
    <t>feuillus             100 % 
hê       60 - 80 %
ti, ér’s     20 - 40 %</t>
  </si>
  <si>
    <t>feuillus             76 % 
hê       27 %
ti, ér’s     18 %
fr.     29%
Feu div.    2%
sa    24%</t>
  </si>
  <si>
    <t>Soins limitant les frênes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</si>
  <si>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</si>
  <si>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</si>
  <si>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</si>
  <si>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</si>
  <si>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</si>
  <si>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Surtout deux classes de Ø sont représentées</t>
  </si>
  <si>
    <t>Eclaircire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</si>
  <si>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</si>
  <si>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</si>
  <si>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</si>
  <si>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</si>
  <si>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Le nombre de tiges par ha est insuffisant, en partie en raison du terrain et en partie en raison de la présence de quelques prédominants.</t>
  </si>
  <si>
    <t>Coupe des prédominants</t>
  </si>
  <si>
    <t>- degré de recouvrement
- nombre de tiges
- largeur de trouées</t>
  </si>
  <si>
    <t>Au moins 300 arbres/ha avec DHP &gt; 24 cm / rejets de souches / dans la ligne de pente:  distance entre les troncs &lt; 20 m / Bois au sol et souches hautes: si aucun risque de glissement n’est à craindre</t>
  </si>
  <si>
    <t>Au moins 400 arbres/ha avec DHP &gt; 24 cm / rejets de souches / dans la ligne de pente: 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</si>
  <si>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</si>
  <si>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</si>
  <si>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</si>
  <si>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Dans les tiges de petit diamètre le cohéfficiant d'élancement est mauvais et il y a des problèmes d'enracinement-</t>
  </si>
  <si>
    <t>Eclaircire et diminuer la proportion des frênes au profit des tilleuils et érables</t>
  </si>
  <si>
    <t>- développe houppier
- coeff. élancement
- diamètre final visé</t>
  </si>
  <si>
    <t>Surface avec forte concurrence de la végétation &lt; 1/3</t>
  </si>
  <si>
    <t>Surface avec forte concurrence de la végétation &lt; 1/10</t>
  </si>
  <si>
    <t>Là où les conditions de lumière sont suffisantes le rajeunissement est présent.</t>
  </si>
  <si>
    <t>Rajeunisse-ment</t>
  </si>
  <si>
    <t>- Lit de germination</t>
  </si>
  <si>
    <t>Si le degré de recouvrement &lt; 0,7: au moins 5 hêtres par are (en moyenne tous les 4.5 m);  tilleul, érable présents dans les trouées</t>
  </si>
  <si>
    <t>Si degré de recouvrement &lt; 0,7: au moins 50 hêtres par a (en moyenne tous les 1,5 m), tilleul et érable présents dans les trouées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</si>
  <si>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</si>
  <si>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</si>
  <si>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</si>
  <si>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</si>
  <si>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Pas de rajeunissement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</si>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</sst>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13</xdr:row>
      <xdr:rowOff>142875</xdr:rowOff>
    </xdr:from>
    <xdr:to>
      <xdr:col>13</xdr:col>
      <xdr:colOff>133350</xdr:colOff>
      <xdr:row>16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391525" y="23622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123825</xdr:colOff>
      <xdr:row>11</xdr:row>
      <xdr:rowOff>142875</xdr:rowOff>
    </xdr:from>
    <xdr:to>
      <xdr:col>13</xdr:col>
      <xdr:colOff>133350</xdr:colOff>
      <xdr:row>13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8382000" y="2019300"/>
          <a:ext cx="9525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171450</xdr:colOff>
      <xdr:row>20</xdr:row>
      <xdr:rowOff>9525</xdr:rowOff>
    </xdr:from>
    <xdr:to>
      <xdr:col>14</xdr:col>
      <xdr:colOff>0</xdr:colOff>
      <xdr:row>22</xdr:row>
      <xdr:rowOff>38100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8429625" y="3429000"/>
          <a:ext cx="7620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104775</xdr:colOff>
      <xdr:row>17</xdr:row>
      <xdr:rowOff>161925</xdr:rowOff>
    </xdr:from>
    <xdr:to>
      <xdr:col>13</xdr:col>
      <xdr:colOff>171450</xdr:colOff>
      <xdr:row>19</xdr:row>
      <xdr:rowOff>161925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8362950" y="3067050"/>
          <a:ext cx="66675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152400</xdr:colOff>
      <xdr:row>25</xdr:row>
      <xdr:rowOff>142875</xdr:rowOff>
    </xdr:from>
    <xdr:to>
      <xdr:col>13</xdr:col>
      <xdr:colOff>152400</xdr:colOff>
      <xdr:row>28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8410575" y="44196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23</xdr:row>
      <xdr:rowOff>133350</xdr:rowOff>
    </xdr:from>
    <xdr:to>
      <xdr:col>13</xdr:col>
      <xdr:colOff>142875</xdr:colOff>
      <xdr:row>25</xdr:row>
      <xdr:rowOff>114300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277225" y="4067175"/>
          <a:ext cx="1238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38100</xdr:colOff>
      <xdr:row>31</xdr:row>
      <xdr:rowOff>142875</xdr:rowOff>
    </xdr:from>
    <xdr:to>
      <xdr:col>13</xdr:col>
      <xdr:colOff>104775</xdr:colOff>
      <xdr:row>34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H="1" flipV="1">
          <a:off x="8296275" y="5514975"/>
          <a:ext cx="66675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171450</xdr:colOff>
      <xdr:row>29</xdr:row>
      <xdr:rowOff>114300</xdr:rowOff>
    </xdr:from>
    <xdr:to>
      <xdr:col>13</xdr:col>
      <xdr:colOff>19050</xdr:colOff>
      <xdr:row>31</xdr:row>
      <xdr:rowOff>152400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181975" y="5124450"/>
          <a:ext cx="95250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76200</xdr:colOff>
      <xdr:row>37</xdr:row>
      <xdr:rowOff>114300</xdr:rowOff>
    </xdr:from>
    <xdr:to>
      <xdr:col>15</xdr:col>
      <xdr:colOff>76200</xdr:colOff>
      <xdr:row>39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829675" y="649605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57150</xdr:colOff>
      <xdr:row>35</xdr:row>
      <xdr:rowOff>95250</xdr:rowOff>
    </xdr:from>
    <xdr:to>
      <xdr:col>15</xdr:col>
      <xdr:colOff>66675</xdr:colOff>
      <xdr:row>37</xdr:row>
      <xdr:rowOff>114300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H="1" flipV="1">
          <a:off x="8810625" y="6134100"/>
          <a:ext cx="952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228600</xdr:colOff>
      <xdr:row>43</xdr:row>
      <xdr:rowOff>123825</xdr:rowOff>
    </xdr:from>
    <xdr:to>
      <xdr:col>14</xdr:col>
      <xdr:colOff>228600</xdr:colOff>
      <xdr:row>46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734425" y="75342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0</xdr:colOff>
      <xdr:row>41</xdr:row>
      <xdr:rowOff>152400</xdr:rowOff>
    </xdr:from>
    <xdr:to>
      <xdr:col>15</xdr:col>
      <xdr:colOff>0</xdr:colOff>
      <xdr:row>43</xdr:row>
      <xdr:rowOff>85725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753475" y="7219950"/>
          <a:ext cx="0" cy="2762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9525</xdr:colOff>
      <xdr:row>49</xdr:row>
      <xdr:rowOff>76200</xdr:rowOff>
    </xdr:from>
    <xdr:to>
      <xdr:col>13</xdr:col>
      <xdr:colOff>9525</xdr:colOff>
      <xdr:row>51</xdr:row>
      <xdr:rowOff>123825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8267700" y="851535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47</xdr:row>
      <xdr:rowOff>85725</xdr:rowOff>
    </xdr:from>
    <xdr:to>
      <xdr:col>13</xdr:col>
      <xdr:colOff>28575</xdr:colOff>
      <xdr:row>49</xdr:row>
      <xdr:rowOff>47625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V="1">
          <a:off x="8277225" y="8181975"/>
          <a:ext cx="9525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0-Pichoux\NaiS_Formulaire_2_10_Pichou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Haute-Sorne - Le Pichoux</v>
          </cell>
          <cell r="Q2">
            <v>41690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topLeftCell="A37" zoomScaleNormal="100" workbookViewId="0">
      <selection activeCell="I48" sqref="I48:L53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[1]Form1_Situation!$C$2</f>
        <v>Haute-Sorne - Le Pichoux</v>
      </c>
      <c r="C2" s="10"/>
      <c r="D2" s="10"/>
      <c r="E2" s="10"/>
      <c r="F2" s="10"/>
      <c r="G2" s="10"/>
      <c r="H2" s="10"/>
      <c r="I2" s="11" t="s">
        <v>3</v>
      </c>
      <c r="J2" s="12">
        <f>[1]Form1_Situation!$Q$2</f>
        <v>41690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[1]Form1_Situation!$U$2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0.05 à 0.20 m3 / 40 - 60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 t="s">
        <v>29</v>
      </c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50 - 100 %
ti, ér’s, fr 10 - 40 %
sa 0 - 20 %
ép 0 - 10 %</v>
      </c>
      <c r="AL12" s="102"/>
      <c r="AM12" s="102"/>
      <c r="AN12" s="94" t="str">
        <f>VLOOKUP(D4,[1]Profil_idéal!A$1:H$65536,2,FALSE)</f>
        <v>feuillus             100 % 
hê       60 - 80 %
ti, ér’s     20 - 40 %</v>
      </c>
      <c r="AO12" s="103"/>
      <c r="AP12" s="103"/>
    </row>
    <row r="13" spans="1:51" ht="13.5" customHeight="1">
      <c r="A13" s="104" t="s">
        <v>30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31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32</v>
      </c>
      <c r="B18" s="134"/>
      <c r="C18" s="135" t="s">
        <v>33</v>
      </c>
      <c r="D18" s="136"/>
      <c r="E18" s="137"/>
      <c r="F18" s="138" t="s">
        <v>34</v>
      </c>
      <c r="G18" s="139"/>
      <c r="H18" s="140"/>
      <c r="I18" s="94" t="s">
        <v>35</v>
      </c>
      <c r="J18" s="94"/>
      <c r="K18" s="94"/>
      <c r="L18" s="94"/>
      <c r="M18" s="90"/>
      <c r="N18" s="92"/>
      <c r="O18" s="141"/>
      <c r="P18" s="93"/>
      <c r="Q18" s="94" t="s">
        <v>36</v>
      </c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 t="s">
        <v>37</v>
      </c>
      <c r="D20" s="161"/>
      <c r="E20" s="162"/>
      <c r="F20" s="160" t="s">
        <v>37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 t="str">
        <f>VLOOKUP(AF5,[1]Danger_naturel_minimal!A$1:I$65536,4,FALSE)</f>
        <v>Diamètre cible approprié</v>
      </c>
      <c r="AL20" s="167"/>
      <c r="AM20" s="168"/>
      <c r="AN20" s="166" t="str">
        <f>VLOOKUP(AF5,[1]Danger_naturel_idéal!A$1:I$65536,4,FALSE)</f>
        <v>Diamètre cible approprié</v>
      </c>
      <c r="AO20" s="145"/>
      <c r="AP20" s="146"/>
    </row>
    <row r="21" spans="1:51" ht="13.5" customHeight="1">
      <c r="A21" s="169" t="s">
        <v>38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39</v>
      </c>
      <c r="B24" s="191"/>
      <c r="C24" s="192">
        <v>0</v>
      </c>
      <c r="D24" s="193"/>
      <c r="E24" s="194"/>
      <c r="F24" s="192" t="s">
        <v>40</v>
      </c>
      <c r="G24" s="193"/>
      <c r="H24" s="194"/>
      <c r="I24" s="94" t="s">
        <v>41</v>
      </c>
      <c r="J24" s="94"/>
      <c r="K24" s="94"/>
      <c r="L24" s="94"/>
      <c r="M24" s="90"/>
      <c r="N24" s="92"/>
      <c r="O24" s="141"/>
      <c r="P24" s="93"/>
      <c r="Q24" s="94" t="s">
        <v>42</v>
      </c>
      <c r="R24" s="94"/>
      <c r="S24" s="94"/>
      <c r="T24" s="94"/>
      <c r="U24" s="95"/>
      <c r="V24" s="96"/>
      <c r="W24" s="97"/>
      <c r="X24" s="97"/>
      <c r="Y24" s="98"/>
      <c r="AK24" s="193">
        <f>VLOOKUP(D4,[1]Profil_minimal!A$1:H$65536,4,FALSE)</f>
        <v>0</v>
      </c>
      <c r="AL24" s="193"/>
      <c r="AM24" s="194"/>
      <c r="AN24" s="192" t="str">
        <f>VLOOKUP(D4,[1]Profil_idéal!A$1:H$65536,4,FALSE)</f>
        <v>Degré de fermeture: normal à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43</v>
      </c>
      <c r="B26" s="196"/>
      <c r="C26" s="160" t="s">
        <v>44</v>
      </c>
      <c r="D26" s="161"/>
      <c r="E26" s="162"/>
      <c r="F26" s="160" t="s">
        <v>45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Au moins 300 arbres/ha avec DHP &gt; 24 cm / rejets de souches / dans la ligne de pente:  distance entre les troncs &lt; 20 m / Bois au sol et souches hautes: si aucun risque de glissement n’est à craindre</v>
      </c>
      <c r="AL26" s="205"/>
      <c r="AM26" s="206"/>
      <c r="AN26" s="204" t="str">
        <f>VLOOKUP(AF5,[1]Danger_naturel_idéal!A$1:I$65536,5,FALSE)</f>
        <v>Au moins 400 arbres/ha avec DHP &gt; 24 cm / rejets de souches / dans la ligne de pente:  distance entre les troncs &lt; 20 m / Bois au sol et souches hautes: si aucun risque de glissement n’est à craindre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46</v>
      </c>
      <c r="B30" s="215"/>
      <c r="C30" s="135" t="s">
        <v>47</v>
      </c>
      <c r="D30" s="136"/>
      <c r="E30" s="137"/>
      <c r="F30" s="138" t="s">
        <v>48</v>
      </c>
      <c r="G30" s="139"/>
      <c r="H30" s="140"/>
      <c r="I30" s="94" t="s">
        <v>49</v>
      </c>
      <c r="J30" s="94"/>
      <c r="K30" s="94"/>
      <c r="L30" s="94"/>
      <c r="M30" s="216"/>
      <c r="N30" s="217"/>
      <c r="O30" s="218"/>
      <c r="P30" s="219"/>
      <c r="Q30" s="94" t="s">
        <v>50</v>
      </c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de forme régulière.
Troncs d’aplomb, bien enracinés; au max. quelques arbres fortement penchés</v>
      </c>
      <c r="AL30" s="223"/>
      <c r="AM30" s="223"/>
      <c r="AN30" s="224" t="str">
        <f>VLOOKUP(D4,[1]Profil_idéal!A$1:H$65536,5,FALSE)</f>
        <v>Au plus quelques couronnes fortement asymétriques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51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>
        <v>0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>
        <f>VLOOKUP(AF5,[1]Danger_naturel_idéal!A$1:I$65536,6, FALSE)</f>
        <v>0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52</v>
      </c>
      <c r="D36" s="136"/>
      <c r="E36" s="137"/>
      <c r="F36" s="138" t="s">
        <v>53</v>
      </c>
      <c r="G36" s="139"/>
      <c r="H36" s="140"/>
      <c r="I36" s="94" t="s">
        <v>54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 de la végétation &lt; 1/3</v>
      </c>
      <c r="AL36" s="101"/>
      <c r="AM36" s="101"/>
      <c r="AN36" s="103" t="str">
        <f>VLOOKUP(D4,[1]Profil_idéal!A$1:H$65536,6,FALSE)</f>
        <v>Surface avec forte concurrence de la végétation &lt; 1/10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55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56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57</v>
      </c>
      <c r="D42" s="136"/>
      <c r="E42" s="137"/>
      <c r="F42" s="138" t="s">
        <v>58</v>
      </c>
      <c r="G42" s="139"/>
      <c r="H42" s="140"/>
      <c r="I42" s="94" t="s">
        <v>54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Si le degré de recouvrement &lt; 0,7: au moins 5 hêtres par are (en moyenne tous les 4.5 m);  tilleul, érable présents dans les trouées</v>
      </c>
      <c r="AL42" s="101"/>
      <c r="AM42" s="101"/>
      <c r="AN42" s="103" t="str">
        <f>VLOOKUP(D4,[1]Profil_idéal!A$1:H$65536,7,FALSE)</f>
        <v>Si degré de recouvrement &lt; 0,7: au moins 50 hêtres par a (en moyenne tous les 1,5 m), tilleul et érable présents dans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55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59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60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55</v>
      </c>
      <c r="B48" s="293"/>
      <c r="C48" s="135" t="s">
        <v>61</v>
      </c>
      <c r="D48" s="136"/>
      <c r="E48" s="137"/>
      <c r="F48" s="138" t="s">
        <v>62</v>
      </c>
      <c r="G48" s="139"/>
      <c r="H48" s="140"/>
      <c r="I48" s="94" t="s">
        <v>63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 par ha (2-5 a, en moyenne tous les 100 m) ou degré de recouvrement d’au moins 3 %
Mélange conforme au but</v>
      </c>
      <c r="AL48" s="223"/>
      <c r="AM48" s="223"/>
      <c r="AN48" s="294" t="str">
        <f>VLOOKUP(D4,[1]Profil_idéal!A$1:H$65536,8,FALSE)</f>
        <v>Au moins 2 collectifs/ha (2 - 5 a, en moyenne tous les 75 m) ou degré de recouvrement d’au moins 7 %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59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64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94"/>
      <c r="J53" s="94"/>
      <c r="K53" s="94"/>
      <c r="L53" s="94"/>
      <c r="M53" s="307"/>
      <c r="N53" s="308"/>
      <c r="O53" s="309"/>
      <c r="P53" s="310"/>
      <c r="Q53" s="311"/>
      <c r="R53" s="311"/>
      <c r="S53" s="311"/>
      <c r="T53" s="311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65</v>
      </c>
      <c r="M54" s="320"/>
      <c r="N54" s="319"/>
      <c r="O54" s="321" t="s">
        <v>66</v>
      </c>
      <c r="P54" s="322"/>
      <c r="Q54" s="322" t="s">
        <v>67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68</v>
      </c>
      <c r="B56" s="335"/>
      <c r="C56" s="336"/>
      <c r="D56" s="337"/>
      <c r="E56" s="337"/>
      <c r="F56" s="338"/>
      <c r="G56" s="339"/>
      <c r="H56" s="335" t="s">
        <v>69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70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6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2025-01-17T12:59:21Z</dcterms:created>
  <dcterms:modified xsi:type="dcterms:W3CDTF">2025-01-17T12:59:36Z</dcterms:modified>
</cp:coreProperties>
</file>