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08 Lay Cahmbyenire\2014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Frênaies_des_étages_submontagnard_et_montagnard_inférieur">[1]Profil_minimal!$A$132:$A$134</definedName>
    <definedName name="Glissements_de_terrain_érosion_laves_torrentielles_Zone_de_glissement">[1]Danger_naturel_idéal!$A$15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<sst xmlns="http://schemas.openxmlformats.org/spreadsheetml/2006/main" count="108" uniqueCount="70">
  <si>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</si>
  <si>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</si>
  <si>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</si>
  <si>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</si>
  <si>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</si>
  <si>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</si>
  <si>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26 Frênaie à Érable</t>
  </si>
  <si>
    <t>2. Danger naturel</t>
  </si>
  <si>
    <t>Glissements de terrain, érosion, laves torrentielles, zone de glissement: glissements de faible profondeur</t>
  </si>
  <si>
    <t xml:space="preserve">  Efficacité</t>
  </si>
  <si>
    <t>Glissements_de_terrain_érosion_laves_torrentielles_Zone_de_glissement</t>
  </si>
  <si>
    <t>Zone de glissment: Glissements de faible profondeur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</si>
  <si>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</si>
  <si>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</si>
  <si>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</si>
  <si>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</si>
  <si>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</si>
  <si>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</si>
  <si>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</si>
  <si>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</si>
  <si>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</si>
  <si>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</si>
  <si>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</si>
  <si>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</si>
  <si>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</si>
  <si>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</si>
  <si>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fr, ér, ch’p, or’m, mer 90 - 100 %
résineux 0 - 10 %</t>
  </si>
  <si>
    <t>fr, ér, ch’p, or’m, mer   100 %</t>
  </si>
  <si>
    <t>fr, ér, ch’p, or’m, mer 23 %
hê 14
résineux 63 %
Les résineus se trouve principalement au nord et à l'est de la placettes, hors de la zone humide.</t>
  </si>
  <si>
    <t>Bien que ne correspondant pas au profil idéal la situation satisfaisante en raison de l'effet positif du sapin blanc.
Plantation d'essences de frênaie.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</si>
  <si>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</si>
  <si>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</si>
  <si>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</si>
  <si>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au moins dans 2 cl. de Ø  par ha</t>
  </si>
  <si>
    <t>Suff'ment d’arbres susceptibles de se développer au moins dans 3 cl. de Ø  par ha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</si>
  <si>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</si>
  <si>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</si>
  <si>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 xml:space="preserve">Degré de fermeture: normal à entrouvert </t>
  </si>
  <si>
    <t>La "zone humide" au centre de la placette est colonisée par des essences pionnières (saules,…) avec une régénération de frênes, érables et sapins en sous étage.</t>
  </si>
  <si>
    <t>Plantation d'aulnes glutineux</t>
  </si>
  <si>
    <t>- degré de recouvrement
- nombre de tiges
- largeur de trouées</t>
  </si>
  <si>
    <t>Trouée max. 6a, avec régénération
assurée max. 12a / Degré de recouvrement permanent ≥ 40% / Dans les types de stations intermédiaires, il faut tendre vers le mélange d’essences adapté à la station la plus humide</t>
  </si>
  <si>
    <t>Trouée max. 4a, avec régénération
assurée max. 8a / Degré de recouvrement permanent ≥ 60% / Dans les types de stations intermédiaires, il faut tendre vers le mélange d’essences adapté à la station la plus humide</t>
  </si>
  <si>
    <t>Élements stabilisateurs</t>
  </si>
  <si>
    <t>Au moins la moitié des couronnes symétriques
Troncs d’aplomb, bien enracinés; au max. quelques arbres fortement penchés</t>
  </si>
  <si>
    <t>Seulement quelques couronnes fortement asymétriques
Troncs d’aplomb, bien enracinés; pas d’arbres fortement penchés</t>
  </si>
  <si>
    <t>Couronnes symétriques, seulement qq arbres penchés. Quelques arbres lourd, mais ce sont des sapins blancs (ancrage).</t>
  </si>
  <si>
    <t>- développe houppier
- coeff. élancement
- diamètre final visé</t>
  </si>
  <si>
    <t>Pas d’arbres instables ni lourds</t>
  </si>
  <si>
    <t>Surface avec forte concurrence de la végétation pour l’érable sycomore
&lt; 1/3</t>
  </si>
  <si>
    <t>Surface avec forte concurrence de la végétation pour l’érable sycomore &lt; 1/10</t>
  </si>
  <si>
    <t>Par endroit le végétation peut entraver un bon développement de l'érable sycomore.</t>
  </si>
  <si>
    <t>Rajeunisse-ment</t>
  </si>
  <si>
    <t>- Lit de germination</t>
  </si>
  <si>
    <t>Présent dans les trouées</t>
  </si>
  <si>
    <t>Présent dans toutes les trouées</t>
  </si>
  <si>
    <t>Manque dans certaines trouées.</t>
  </si>
  <si>
    <t>- recrû initial</t>
  </si>
  <si>
    <t>(10 à 40 cm de hauteur)</t>
  </si>
  <si>
    <t>Au moins 1 collectif/ha (2 - 5 a, en moyenne tous les 100 m) ou degré de recouvrement d’au moins 3 %.
Mélange conforme au but</t>
  </si>
  <si>
    <t>Au moins 2 collectifs/ha (2 - 5 a, en moyenne tous les 75 m) ou degré de recouvrement d’au moins 6 %
Mélange conforme au but</t>
  </si>
  <si>
    <t>Rajeunissement naturel en suffisance</t>
  </si>
  <si>
    <t>Suivre l'évolution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</si>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</sst>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5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13</xdr:row>
      <xdr:rowOff>142875</xdr:rowOff>
    </xdr:from>
    <xdr:to>
      <xdr:col>12</xdr:col>
      <xdr:colOff>228600</xdr:colOff>
      <xdr:row>16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191500" y="2362200"/>
          <a:ext cx="47625" cy="4000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238125</xdr:colOff>
      <xdr:row>11</xdr:row>
      <xdr:rowOff>85725</xdr:rowOff>
    </xdr:from>
    <xdr:to>
      <xdr:col>13</xdr:col>
      <xdr:colOff>9525</xdr:colOff>
      <xdr:row>13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248650" y="1962150"/>
          <a:ext cx="19050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0</xdr:colOff>
      <xdr:row>19</xdr:row>
      <xdr:rowOff>123825</xdr:rowOff>
    </xdr:from>
    <xdr:to>
      <xdr:col>15</xdr:col>
      <xdr:colOff>0</xdr:colOff>
      <xdr:row>22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753475" y="337185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238125</xdr:colOff>
      <xdr:row>17</xdr:row>
      <xdr:rowOff>85725</xdr:rowOff>
    </xdr:from>
    <xdr:to>
      <xdr:col>15</xdr:col>
      <xdr:colOff>0</xdr:colOff>
      <xdr:row>19</xdr:row>
      <xdr:rowOff>114300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 flipV="1">
          <a:off x="8743950" y="2990850"/>
          <a:ext cx="9525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133350</xdr:colOff>
      <xdr:row>25</xdr:row>
      <xdr:rowOff>123825</xdr:rowOff>
    </xdr:from>
    <xdr:to>
      <xdr:col>13</xdr:col>
      <xdr:colOff>190500</xdr:colOff>
      <xdr:row>28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8391525" y="4400550"/>
          <a:ext cx="57150" cy="4000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180975</xdr:colOff>
      <xdr:row>23</xdr:row>
      <xdr:rowOff>114300</xdr:rowOff>
    </xdr:from>
    <xdr:to>
      <xdr:col>13</xdr:col>
      <xdr:colOff>190500</xdr:colOff>
      <xdr:row>25</xdr:row>
      <xdr:rowOff>114300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439150" y="4048125"/>
          <a:ext cx="9525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57150</xdr:colOff>
      <xdr:row>31</xdr:row>
      <xdr:rowOff>123825</xdr:rowOff>
    </xdr:from>
    <xdr:to>
      <xdr:col>15</xdr:col>
      <xdr:colOff>57150</xdr:colOff>
      <xdr:row>34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V="1">
          <a:off x="8810625" y="54959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57150</xdr:colOff>
      <xdr:row>29</xdr:row>
      <xdr:rowOff>95250</xdr:rowOff>
    </xdr:from>
    <xdr:to>
      <xdr:col>15</xdr:col>
      <xdr:colOff>57150</xdr:colOff>
      <xdr:row>31</xdr:row>
      <xdr:rowOff>114300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810625" y="5105400"/>
          <a:ext cx="0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238125</xdr:colOff>
      <xdr:row>37</xdr:row>
      <xdr:rowOff>142875</xdr:rowOff>
    </xdr:from>
    <xdr:to>
      <xdr:col>13</xdr:col>
      <xdr:colOff>238125</xdr:colOff>
      <xdr:row>40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8496300" y="65246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0</xdr:colOff>
      <xdr:row>35</xdr:row>
      <xdr:rowOff>161925</xdr:rowOff>
    </xdr:from>
    <xdr:to>
      <xdr:col>14</xdr:col>
      <xdr:colOff>9525</xdr:colOff>
      <xdr:row>37</xdr:row>
      <xdr:rowOff>142875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V="1">
          <a:off x="8505825" y="6200775"/>
          <a:ext cx="9525" cy="323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43</xdr:row>
      <xdr:rowOff>123825</xdr:rowOff>
    </xdr:from>
    <xdr:to>
      <xdr:col>13</xdr:col>
      <xdr:colOff>19050</xdr:colOff>
      <xdr:row>46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8277225" y="75342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28575</xdr:colOff>
      <xdr:row>41</xdr:row>
      <xdr:rowOff>123825</xdr:rowOff>
    </xdr:from>
    <xdr:to>
      <xdr:col>13</xdr:col>
      <xdr:colOff>38100</xdr:colOff>
      <xdr:row>43</xdr:row>
      <xdr:rowOff>123825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286750" y="7191375"/>
          <a:ext cx="9525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104775</xdr:colOff>
      <xdr:row>49</xdr:row>
      <xdr:rowOff>123825</xdr:rowOff>
    </xdr:from>
    <xdr:to>
      <xdr:col>14</xdr:col>
      <xdr:colOff>104775</xdr:colOff>
      <xdr:row>52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V="1">
          <a:off x="8610600" y="856297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142875</xdr:colOff>
      <xdr:row>47</xdr:row>
      <xdr:rowOff>57150</xdr:rowOff>
    </xdr:from>
    <xdr:to>
      <xdr:col>14</xdr:col>
      <xdr:colOff>123825</xdr:colOff>
      <xdr:row>49</xdr:row>
      <xdr:rowOff>114300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H="1" flipV="1">
          <a:off x="8401050" y="8153400"/>
          <a:ext cx="228600" cy="400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06-Courgenay\NaiS_Formulaire_2_6_Courgena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Invemtaire-martelage"/>
      <sheetName val="Inventaire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Courgenay - Lai Chambyenire</v>
          </cell>
          <cell r="Q2">
            <v>41654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4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5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7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/>
  <dimension ref="A1:AY58"/>
  <sheetViews>
    <sheetView showGridLines="0" showZeros="0" tabSelected="1" zoomScaleNormal="100" workbookViewId="0">
      <selection activeCell="Q42" sqref="Q42:T47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Courgenay - Lai Chambyenire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41654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Glissements de terrain, érosion, laves torrentielles, zone de glissement: glissements de faible profondeur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 t="s">
        <v>29</v>
      </c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fr, ér, ch’p, or’m, mer 90 - 100 %
résineux 0 - 10 %</v>
      </c>
      <c r="AL12" s="102"/>
      <c r="AM12" s="102"/>
      <c r="AN12" s="94" t="str">
        <f>VLOOKUP(D4,[1]Profil_idéal!A$1:H$65536,2,FALSE)</f>
        <v>fr, ér, ch’p, or’m, mer   100 %</v>
      </c>
      <c r="AO12" s="103"/>
      <c r="AP12" s="103"/>
    </row>
    <row r="13" spans="1:51" ht="13.5" customHeight="1">
      <c r="A13" s="104" t="s">
        <v>30</v>
      </c>
      <c r="B13" s="105"/>
      <c r="C13" s="106"/>
      <c r="D13" s="107"/>
      <c r="E13" s="108"/>
      <c r="F13" s="86"/>
      <c r="G13" s="87"/>
      <c r="H13" s="88"/>
      <c r="I13" s="94"/>
      <c r="J13" s="94"/>
      <c r="K13" s="94"/>
      <c r="L13" s="94"/>
      <c r="M13" s="109"/>
      <c r="N13" s="110"/>
      <c r="O13" s="111"/>
      <c r="P13" s="112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3"/>
      <c r="B14" s="105"/>
      <c r="C14" s="106"/>
      <c r="D14" s="107"/>
      <c r="E14" s="108"/>
      <c r="F14" s="86"/>
      <c r="G14" s="87"/>
      <c r="H14" s="88"/>
      <c r="I14" s="94"/>
      <c r="J14" s="94"/>
      <c r="K14" s="94"/>
      <c r="L14" s="94"/>
      <c r="M14" s="114"/>
      <c r="N14" s="91"/>
      <c r="O14" s="115"/>
      <c r="P14" s="116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7" t="s">
        <v>31</v>
      </c>
      <c r="B15" s="118"/>
      <c r="C15" s="106"/>
      <c r="D15" s="107"/>
      <c r="E15" s="108"/>
      <c r="F15" s="86"/>
      <c r="G15" s="87"/>
      <c r="H15" s="88"/>
      <c r="I15" s="94"/>
      <c r="J15" s="94"/>
      <c r="K15" s="94"/>
      <c r="L15" s="94"/>
      <c r="M15" s="109"/>
      <c r="N15" s="110"/>
      <c r="O15" s="119"/>
      <c r="P15" s="120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1"/>
      <c r="B16" s="122"/>
      <c r="C16" s="106"/>
      <c r="D16" s="107"/>
      <c r="E16" s="108"/>
      <c r="F16" s="86"/>
      <c r="G16" s="87"/>
      <c r="H16" s="88"/>
      <c r="I16" s="94"/>
      <c r="J16" s="94"/>
      <c r="K16" s="94"/>
      <c r="L16" s="94"/>
      <c r="M16" s="123"/>
      <c r="N16" s="91"/>
      <c r="O16" s="124"/>
      <c r="P16" s="116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5"/>
      <c r="B17" s="126"/>
      <c r="C17" s="127"/>
      <c r="D17" s="128"/>
      <c r="E17" s="129"/>
      <c r="F17" s="130"/>
      <c r="G17" s="131"/>
      <c r="H17" s="132"/>
      <c r="I17" s="94"/>
      <c r="J17" s="94"/>
      <c r="K17" s="94"/>
      <c r="L17" s="94"/>
      <c r="M17" s="109"/>
      <c r="N17" s="110"/>
      <c r="O17" s="119"/>
      <c r="P17" s="120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3" t="s">
        <v>32</v>
      </c>
      <c r="B18" s="134"/>
      <c r="C18" s="135" t="s">
        <v>33</v>
      </c>
      <c r="D18" s="136"/>
      <c r="E18" s="137"/>
      <c r="F18" s="138" t="s">
        <v>34</v>
      </c>
      <c r="G18" s="139"/>
      <c r="H18" s="140"/>
      <c r="I18" s="94" t="s">
        <v>34</v>
      </c>
      <c r="J18" s="94"/>
      <c r="K18" s="94"/>
      <c r="L18" s="94"/>
      <c r="M18" s="90"/>
      <c r="N18" s="92"/>
      <c r="O18" s="141"/>
      <c r="P18" s="93"/>
      <c r="Q18" s="94"/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au moins dans 2 cl. de Ø  par ha</v>
      </c>
      <c r="AL18" s="143"/>
      <c r="AM18" s="144"/>
      <c r="AN18" s="135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86"/>
      <c r="D19" s="87"/>
      <c r="E19" s="88"/>
      <c r="F19" s="149"/>
      <c r="G19" s="150"/>
      <c r="H19" s="151"/>
      <c r="I19" s="94"/>
      <c r="J19" s="94"/>
      <c r="K19" s="94"/>
      <c r="L19" s="94"/>
      <c r="M19" s="152"/>
      <c r="N19" s="111"/>
      <c r="O19" s="153"/>
      <c r="P19" s="112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>
        <v>0</v>
      </c>
      <c r="D20" s="161"/>
      <c r="E20" s="162"/>
      <c r="F20" s="160">
        <v>0</v>
      </c>
      <c r="G20" s="161"/>
      <c r="H20" s="162"/>
      <c r="I20" s="94"/>
      <c r="J20" s="94"/>
      <c r="K20" s="94"/>
      <c r="L20" s="94"/>
      <c r="M20" s="114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>
        <f>VLOOKUP(AF5,[1]Danger_naturel_minimal!A$1:I$65536,4,FALSE)</f>
        <v>0</v>
      </c>
      <c r="AL20" s="167"/>
      <c r="AM20" s="168"/>
      <c r="AN20" s="166">
        <f>VLOOKUP(AF5,[1]Danger_naturel_idéal!A$1:I$65536,4,FALSE)</f>
        <v>0</v>
      </c>
      <c r="AO20" s="145"/>
      <c r="AP20" s="146"/>
    </row>
    <row r="21" spans="1:51" ht="13.5" customHeight="1">
      <c r="A21" s="169" t="s">
        <v>35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09"/>
      <c r="N21" s="119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3"/>
      <c r="N22" s="163"/>
      <c r="O22" s="179"/>
      <c r="P22" s="116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5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09"/>
      <c r="N23" s="119"/>
      <c r="O23" s="184"/>
      <c r="P23" s="120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3" t="s">
        <v>36</v>
      </c>
      <c r="B24" s="191"/>
      <c r="C24" s="192">
        <v>0</v>
      </c>
      <c r="D24" s="193"/>
      <c r="E24" s="194"/>
      <c r="F24" s="192" t="s">
        <v>37</v>
      </c>
      <c r="G24" s="193"/>
      <c r="H24" s="194"/>
      <c r="I24" s="94" t="s">
        <v>38</v>
      </c>
      <c r="J24" s="94"/>
      <c r="K24" s="94"/>
      <c r="L24" s="94"/>
      <c r="M24" s="90"/>
      <c r="N24" s="92"/>
      <c r="O24" s="141"/>
      <c r="P24" s="93"/>
      <c r="Q24" s="94" t="s">
        <v>39</v>
      </c>
      <c r="R24" s="94"/>
      <c r="S24" s="94"/>
      <c r="T24" s="94"/>
      <c r="U24" s="95"/>
      <c r="V24" s="96"/>
      <c r="W24" s="97"/>
      <c r="X24" s="97"/>
      <c r="Y24" s="98"/>
      <c r="AK24" s="193">
        <f>VLOOKUP(D4,[1]Profil_minimal!A$1:H$65536,4,FALSE)</f>
        <v>0</v>
      </c>
      <c r="AL24" s="193"/>
      <c r="AM24" s="194"/>
      <c r="AN24" s="192" t="str">
        <f>VLOOKUP(D4,[1]Profil_idéal!A$1:H$65536,4,FALSE)</f>
        <v xml:space="preserve">Degré de fermeture: normal à entrouvert 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1"/>
      <c r="O25" s="153"/>
      <c r="P25" s="112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40</v>
      </c>
      <c r="B26" s="196"/>
      <c r="C26" s="160" t="s">
        <v>41</v>
      </c>
      <c r="D26" s="161"/>
      <c r="E26" s="162"/>
      <c r="F26" s="160" t="s">
        <v>42</v>
      </c>
      <c r="G26" s="161"/>
      <c r="H26" s="162"/>
      <c r="I26" s="94"/>
      <c r="J26" s="94"/>
      <c r="K26" s="94"/>
      <c r="L26" s="94"/>
      <c r="M26" s="114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 t="str">
        <f>VLOOKUP(AF5,[1]Danger_naturel_minimal!A$1:I$65536,5,FALSE)</f>
        <v>Trouée max. 6a, avec régénération
assurée max. 12a / Degré de recouvrement permanent ≥ 40% / Dans les types de stations intermédiaires, il faut tendre vers le mélange d’essences adapté à la station la plus humide</v>
      </c>
      <c r="AL26" s="205"/>
      <c r="AM26" s="206"/>
      <c r="AN26" s="204" t="str">
        <f>VLOOKUP(AF5,[1]Danger_naturel_idéal!A$1:I$65536,5,FALSE)</f>
        <v>Trouée max. 4a, avec régénération
assurée max. 8a / Degré de recouvrement permanent ≥ 60% / Dans les types de stations intermédiaires, il faut tendre vers le mélange d’essences adapté à la station la plus humide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09"/>
      <c r="N27" s="119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3"/>
      <c r="N28" s="163"/>
      <c r="O28" s="179"/>
      <c r="P28" s="116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09"/>
      <c r="N29" s="119"/>
      <c r="O29" s="184"/>
      <c r="P29" s="120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43</v>
      </c>
      <c r="B30" s="215"/>
      <c r="C30" s="135" t="s">
        <v>44</v>
      </c>
      <c r="D30" s="136"/>
      <c r="E30" s="137"/>
      <c r="F30" s="138" t="s">
        <v>45</v>
      </c>
      <c r="G30" s="139"/>
      <c r="H30" s="140"/>
      <c r="I30" s="94" t="s">
        <v>46</v>
      </c>
      <c r="J30" s="94"/>
      <c r="K30" s="94"/>
      <c r="L30" s="94"/>
      <c r="M30" s="216"/>
      <c r="N30" s="217"/>
      <c r="O30" s="218"/>
      <c r="P30" s="219"/>
      <c r="Q30" s="94"/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Au moins la moitié des couronnes symétriques
Troncs d’aplomb, bien enracinés; au max. quelques arbres fortement penchés</v>
      </c>
      <c r="AL30" s="223"/>
      <c r="AM30" s="223"/>
      <c r="AN30" s="224" t="str">
        <f>VLOOKUP(D4,[1]Profil_idéal!A$1:H$65536,5,FALSE)</f>
        <v>Seulement quelques couronnes fortement asymétriques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86"/>
      <c r="D31" s="87"/>
      <c r="E31" s="88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47</v>
      </c>
      <c r="B32" s="235"/>
      <c r="C32" s="86"/>
      <c r="D32" s="87"/>
      <c r="E32" s="88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86"/>
      <c r="D33" s="87"/>
      <c r="E33" s="88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>
        <v>0</v>
      </c>
      <c r="D34" s="246"/>
      <c r="E34" s="247"/>
      <c r="F34" s="160" t="s">
        <v>48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>
        <f>VLOOKUP(AF5,[1]Danger_naturel_minimal!A$1:I$65536,6, FALSE)</f>
        <v>0</v>
      </c>
      <c r="AL34" s="251"/>
      <c r="AM34" s="251"/>
      <c r="AN34" s="251" t="str">
        <f>VLOOKUP(AF5,[1]Danger_naturel_idéal!A$1:I$65536,6, FALSE)</f>
        <v>Pas d’arbres instables ni lourds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135" t="s">
        <v>49</v>
      </c>
      <c r="D36" s="136"/>
      <c r="E36" s="137"/>
      <c r="F36" s="138" t="s">
        <v>50</v>
      </c>
      <c r="G36" s="139"/>
      <c r="H36" s="140"/>
      <c r="I36" s="94" t="s">
        <v>51</v>
      </c>
      <c r="J36" s="94"/>
      <c r="K36" s="94"/>
      <c r="L36" s="94"/>
      <c r="M36" s="216"/>
      <c r="N36" s="217"/>
      <c r="O36" s="218"/>
      <c r="P36" s="219"/>
      <c r="Q36" s="94" t="s">
        <v>39</v>
      </c>
      <c r="R36" s="94"/>
      <c r="S36" s="94"/>
      <c r="T36" s="94"/>
      <c r="U36" s="220"/>
      <c r="V36" s="262"/>
      <c r="W36" s="136"/>
      <c r="X36" s="136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 de la végétation pour l’érable sycomore
&lt; 1/3</v>
      </c>
      <c r="AL36" s="101"/>
      <c r="AM36" s="101"/>
      <c r="AN36" s="103" t="str">
        <f>VLOOKUP(D4,[1]Profil_idéal!A$1:H$65536,6,FALSE)</f>
        <v>Surface avec forte concurrence de la végétation pour l’érable sycomore &lt; 1/10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52</v>
      </c>
      <c r="B37" s="265"/>
      <c r="C37" s="86"/>
      <c r="D37" s="87"/>
      <c r="E37" s="88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87"/>
      <c r="X37" s="87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86"/>
      <c r="D38" s="87"/>
      <c r="E38" s="88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87"/>
      <c r="X38" s="87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53</v>
      </c>
      <c r="B39" s="271"/>
      <c r="C39" s="86"/>
      <c r="D39" s="87"/>
      <c r="E39" s="88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87"/>
      <c r="X39" s="87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86"/>
      <c r="D40" s="87"/>
      <c r="E40" s="88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87"/>
      <c r="X40" s="87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0"/>
      <c r="D41" s="131"/>
      <c r="E41" s="132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1"/>
      <c r="X41" s="131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135" t="s">
        <v>54</v>
      </c>
      <c r="D42" s="136"/>
      <c r="E42" s="137"/>
      <c r="F42" s="138" t="s">
        <v>55</v>
      </c>
      <c r="G42" s="139"/>
      <c r="H42" s="140"/>
      <c r="I42" s="94" t="s">
        <v>56</v>
      </c>
      <c r="J42" s="94"/>
      <c r="K42" s="94"/>
      <c r="L42" s="94"/>
      <c r="M42" s="216"/>
      <c r="N42" s="217"/>
      <c r="O42" s="218"/>
      <c r="P42" s="219"/>
      <c r="Q42" s="94" t="s">
        <v>39</v>
      </c>
      <c r="R42" s="94"/>
      <c r="S42" s="94"/>
      <c r="T42" s="94"/>
      <c r="U42" s="220"/>
      <c r="V42" s="262"/>
      <c r="W42" s="136"/>
      <c r="X42" s="136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>Présent dans les trouées</v>
      </c>
      <c r="AL42" s="101"/>
      <c r="AM42" s="101"/>
      <c r="AN42" s="103" t="str">
        <f>VLOOKUP(D4,[1]Profil_idéal!A$1:H$65536,7,FALSE)</f>
        <v>Présent dans toutes les trouées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52</v>
      </c>
      <c r="B43" s="265"/>
      <c r="C43" s="86"/>
      <c r="D43" s="87"/>
      <c r="E43" s="88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87"/>
      <c r="X43" s="87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86"/>
      <c r="D44" s="87"/>
      <c r="E44" s="88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87"/>
      <c r="X44" s="87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57</v>
      </c>
      <c r="B45" s="284"/>
      <c r="C45" s="86"/>
      <c r="D45" s="87"/>
      <c r="E45" s="88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87"/>
      <c r="X45" s="87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58</v>
      </c>
      <c r="B46" s="286"/>
      <c r="C46" s="86"/>
      <c r="D46" s="87"/>
      <c r="E46" s="88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87"/>
      <c r="X46" s="87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0"/>
      <c r="D47" s="131"/>
      <c r="E47" s="132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1"/>
      <c r="X47" s="131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52</v>
      </c>
      <c r="B48" s="293"/>
      <c r="C48" s="135" t="s">
        <v>59</v>
      </c>
      <c r="D48" s="136"/>
      <c r="E48" s="137"/>
      <c r="F48" s="138" t="s">
        <v>60</v>
      </c>
      <c r="G48" s="139"/>
      <c r="H48" s="140"/>
      <c r="I48" s="94" t="s">
        <v>61</v>
      </c>
      <c r="J48" s="94"/>
      <c r="K48" s="94"/>
      <c r="L48" s="94"/>
      <c r="M48" s="216"/>
      <c r="N48" s="237"/>
      <c r="O48" s="218"/>
      <c r="P48" s="219"/>
      <c r="Q48" s="94" t="s">
        <v>62</v>
      </c>
      <c r="R48" s="94"/>
      <c r="S48" s="94"/>
      <c r="T48" s="94"/>
      <c r="U48" s="220"/>
      <c r="V48" s="262"/>
      <c r="W48" s="136"/>
      <c r="X48" s="136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1 collectif/ha (2 - 5 a, en moyenne tous les 100 m) ou degré de recouvrement d’au moins 3 %.
Mélange conforme au but</v>
      </c>
      <c r="AL48" s="223"/>
      <c r="AM48" s="223"/>
      <c r="AN48" s="294" t="str">
        <f>VLOOKUP(D4,[1]Profil_idéal!A$1:H$65536,8,FALSE)</f>
        <v>Au moins 2 collectifs/ha (2 - 5 a, en moyenne tous les 75 m) ou degré de recouvrement d’au moins 6 %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86"/>
      <c r="D49" s="87"/>
      <c r="E49" s="88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87"/>
      <c r="X49" s="87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57</v>
      </c>
      <c r="B50" s="235"/>
      <c r="C50" s="86"/>
      <c r="D50" s="87"/>
      <c r="E50" s="88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87"/>
      <c r="X50" s="87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63</v>
      </c>
      <c r="B51" s="298"/>
      <c r="C51" s="86"/>
      <c r="D51" s="87"/>
      <c r="E51" s="88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87"/>
      <c r="X51" s="87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87"/>
      <c r="X52" s="87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307"/>
      <c r="J53" s="307"/>
      <c r="K53" s="307"/>
      <c r="L53" s="307"/>
      <c r="M53" s="308"/>
      <c r="N53" s="309"/>
      <c r="O53" s="310"/>
      <c r="P53" s="311"/>
      <c r="Q53" s="307"/>
      <c r="R53" s="307"/>
      <c r="S53" s="307"/>
      <c r="T53" s="307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64</v>
      </c>
      <c r="M54" s="320"/>
      <c r="N54" s="319"/>
      <c r="O54" s="321" t="s">
        <v>65</v>
      </c>
      <c r="P54" s="322"/>
      <c r="Q54" s="322" t="s">
        <v>66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67</v>
      </c>
      <c r="B56" s="335"/>
      <c r="C56" s="336"/>
      <c r="D56" s="337"/>
      <c r="E56" s="337"/>
      <c r="F56" s="338"/>
      <c r="G56" s="339"/>
      <c r="H56" s="335" t="s">
        <v>68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69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5" orientation="landscape" horizontalDpi="4294967293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Formulaire2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2025-01-17T10:22:34Z</dcterms:created>
  <dcterms:modified xsi:type="dcterms:W3CDTF">2025-01-17T10:22:54Z</dcterms:modified>
</cp:coreProperties>
</file>