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17 Les Esserteux\2013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s_de_pierres_Zone_de_transit">[1]Danger_naturel_idéal!$A$6:$A$8</definedName>
    <definedName name="Hêtraies_mixtes_de_l_étage_submontagnard">[1]Profil_minimal!$A$119:$A$129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  <c r="F12" i="1" l="1"/>
</calcChain>
</file>

<file path=xl/sharedStrings.xml><?xml version="1.0" encoding="utf-8"?>
<sst xmlns="http://schemas.openxmlformats.org/spreadsheetml/2006/main" count="105" uniqueCount="67">
  <si>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</si>
  <si>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</si>
  <si>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</si>
  <si>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</si>
  <si>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</si>
  <si>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</si>
  <si>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11 Hêtraie à Gouet</t>
  </si>
  <si>
    <t>2. Danger naturel</t>
  </si>
  <si>
    <t>Chutes de pierres, zone de transit: taille de bloc 0.05 à 0.20 m3 / 40 - 60 cm Ø</t>
  </si>
  <si>
    <t xml:space="preserve">  Efficacité</t>
  </si>
  <si>
    <t>Chutes_de_pierres_Zone_de_transit</t>
  </si>
  <si>
    <t>Taille de bloc de 0.05 à 0.20 m3 /40 - 60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</si>
  <si>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</si>
  <si>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</si>
  <si>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</si>
  <si>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</si>
  <si>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</si>
  <si>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</si>
  <si>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</si>
  <si>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</si>
  <si>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</si>
  <si>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</si>
  <si>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</si>
  <si>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</si>
  <si>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</si>
  <si>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</si>
  <si>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30 - 100 %
ér’s, fr sem. - 70 %
ép 0 - 10 %</t>
  </si>
  <si>
    <t>feuillus                      96 %
hê   15 %   /     ér s. 50%
fr   20 %   /   ti  6%
ér p, orme, ér ch, charme  5%
pin s, sa  4%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</si>
  <si>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</si>
  <si>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</si>
  <si>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</si>
  <si>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</si>
  <si>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</si>
  <si>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Seul. 2 classes de Ø</t>
  </si>
  <si>
    <t>Structurer et soins aux fourrés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</si>
  <si>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</si>
  <si>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</si>
  <si>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</si>
  <si>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</si>
  <si>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Environ 145 arbres DHP&gt;24/ha, fourré et rejets de souche, souches.</t>
  </si>
  <si>
    <t>- degré de recouvrement
- nombre de tiges
- largeur de trouées</t>
  </si>
  <si>
    <t>Au moins 300 arbres/ha avec DHP &gt; 24 cm / rejets de souches / dans la ligne de pente:  distance entre les troncs &lt; 20 m / Bois au sol et souches hautes: si aucun risque de glissement n’est à craindre</t>
  </si>
  <si>
    <t>Au moins 400 arbres/ha avec DHP &gt; 24 cm / rejets de souches / dans la ligne de pente: 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</si>
  <si>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</si>
  <si>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</si>
  <si>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Seulement quelques couronnes fortement asymétriques 
Troncs d’aplomb, bien enracinés; pas d’arbres fortement penchés</t>
  </si>
  <si>
    <t>Couronnes symétriques, troncs d'applomb, bon cohéfficient d'élancement</t>
  </si>
  <si>
    <t>Poursuivre le rajeunissement et soins aux fourrés.</t>
  </si>
  <si>
    <t>- développe houppier
- coeff. élancement
- diamètre final visé</t>
  </si>
  <si>
    <t>Surface avec forte concurrence
de la végétation &lt; 1/3</t>
  </si>
  <si>
    <t>Surface avec forte concurrence de la végétation &lt; 1/10</t>
  </si>
  <si>
    <t>Pas de problème</t>
  </si>
  <si>
    <t>Rajeunisse-ment</t>
  </si>
  <si>
    <t>- Lit de germination</t>
  </si>
  <si>
    <t>Si degré de recouvrement &lt; 0,8: au moins 10 hêtres par are (en moyenne tous les 3 m); érable, frêne dans les trouées</t>
  </si>
  <si>
    <t>Si degré de recouvrement &lt; 0,8: au moins 50 hêtres par a (en moyenne tous les 1,5 m), érable et frêne présents dans les trouées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</si>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</sst>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4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4" xfId="1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3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3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inden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3" xfId="1" quotePrefix="1" applyFont="1" applyBorder="1" applyAlignment="1" applyProtection="1">
      <alignment horizontal="left" vertical="center" inden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indent="1"/>
    </xf>
    <xf numFmtId="0" fontId="0" fillId="0" borderId="34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1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4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3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3" xfId="0" applyBorder="1" applyAlignment="1" applyProtection="1">
      <alignment horizontal="left" wrapText="1" indent="1"/>
      <protection locked="0"/>
    </xf>
    <xf numFmtId="0" fontId="0" fillId="0" borderId="34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3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4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3" xfId="1" quotePrefix="1" applyFont="1" applyBorder="1" applyAlignment="1" applyProtection="1">
      <alignment horizontal="left" vertical="center" wrapText="1" inden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3" xfId="0" applyFont="1" applyBorder="1" applyAlignment="1" applyProtection="1">
      <alignment horizontal="left" wrapText="1" inden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1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3" xfId="1" applyFont="1" applyBorder="1" applyAlignment="1" applyProtection="1">
      <alignment horizontal="left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0" fillId="0" borderId="32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3" xfId="1" quotePrefix="1" applyFont="1" applyBorder="1" applyAlignment="1" applyProtection="1">
      <alignment horizontal="left" vertical="center" wrapText="1" indent="1"/>
      <protection locked="0"/>
    </xf>
    <xf numFmtId="0" fontId="15" fillId="0" borderId="33" xfId="1" applyFont="1" applyBorder="1" applyAlignment="1" applyProtection="1">
      <alignment horizontal="left" vertical="justify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3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13</xdr:row>
      <xdr:rowOff>152400</xdr:rowOff>
    </xdr:from>
    <xdr:to>
      <xdr:col>15</xdr:col>
      <xdr:colOff>85725</xdr:colOff>
      <xdr:row>16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839200" y="23717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85725</xdr:colOff>
      <xdr:row>11</xdr:row>
      <xdr:rowOff>123825</xdr:rowOff>
    </xdr:from>
    <xdr:to>
      <xdr:col>15</xdr:col>
      <xdr:colOff>95250</xdr:colOff>
      <xdr:row>13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8839200" y="2000250"/>
          <a:ext cx="9525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190500</xdr:colOff>
      <xdr:row>19</xdr:row>
      <xdr:rowOff>114300</xdr:rowOff>
    </xdr:from>
    <xdr:to>
      <xdr:col>13</xdr:col>
      <xdr:colOff>190500</xdr:colOff>
      <xdr:row>21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448675" y="33623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200025</xdr:colOff>
      <xdr:row>17</xdr:row>
      <xdr:rowOff>76200</xdr:rowOff>
    </xdr:from>
    <xdr:to>
      <xdr:col>13</xdr:col>
      <xdr:colOff>200025</xdr:colOff>
      <xdr:row>19</xdr:row>
      <xdr:rowOff>114300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8458200" y="2981325"/>
          <a:ext cx="0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161925</xdr:colOff>
      <xdr:row>25</xdr:row>
      <xdr:rowOff>152400</xdr:rowOff>
    </xdr:from>
    <xdr:to>
      <xdr:col>14</xdr:col>
      <xdr:colOff>161925</xdr:colOff>
      <xdr:row>28</xdr:row>
      <xdr:rowOff>28575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V="1">
          <a:off x="8667750" y="44291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133350</xdr:colOff>
      <xdr:row>23</xdr:row>
      <xdr:rowOff>152400</xdr:rowOff>
    </xdr:from>
    <xdr:to>
      <xdr:col>14</xdr:col>
      <xdr:colOff>152400</xdr:colOff>
      <xdr:row>25</xdr:row>
      <xdr:rowOff>142875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639175" y="4086225"/>
          <a:ext cx="1905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123825</xdr:colOff>
      <xdr:row>31</xdr:row>
      <xdr:rowOff>114300</xdr:rowOff>
    </xdr:from>
    <xdr:to>
      <xdr:col>14</xdr:col>
      <xdr:colOff>209550</xdr:colOff>
      <xdr:row>34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H="1" flipV="1">
          <a:off x="8629650" y="5486400"/>
          <a:ext cx="85725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219075</xdr:colOff>
      <xdr:row>29</xdr:row>
      <xdr:rowOff>142875</xdr:rowOff>
    </xdr:from>
    <xdr:to>
      <xdr:col>14</xdr:col>
      <xdr:colOff>114300</xdr:colOff>
      <xdr:row>31</xdr:row>
      <xdr:rowOff>142875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229600" y="5153025"/>
          <a:ext cx="39052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9525</xdr:colOff>
      <xdr:row>38</xdr:row>
      <xdr:rowOff>38100</xdr:rowOff>
    </xdr:from>
    <xdr:to>
      <xdr:col>15</xdr:col>
      <xdr:colOff>9525</xdr:colOff>
      <xdr:row>40</xdr:row>
      <xdr:rowOff>85725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 flipV="1">
          <a:off x="8763000" y="65913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228600</xdr:colOff>
      <xdr:row>36</xdr:row>
      <xdr:rowOff>38100</xdr:rowOff>
    </xdr:from>
    <xdr:to>
      <xdr:col>15</xdr:col>
      <xdr:colOff>0</xdr:colOff>
      <xdr:row>38</xdr:row>
      <xdr:rowOff>28575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 flipH="1" flipV="1">
          <a:off x="8734425" y="6248400"/>
          <a:ext cx="1905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0</xdr:colOff>
      <xdr:row>43</xdr:row>
      <xdr:rowOff>142875</xdr:rowOff>
    </xdr:from>
    <xdr:to>
      <xdr:col>15</xdr:col>
      <xdr:colOff>0</xdr:colOff>
      <xdr:row>46</xdr:row>
      <xdr:rowOff>19050</xdr:rowOff>
    </xdr:to>
    <xdr:sp macro="" textlink="">
      <xdr:nvSpPr>
        <xdr:cNvPr id="31" name="Line 1"/>
        <xdr:cNvSpPr>
          <a:spLocks noChangeShapeType="1"/>
        </xdr:cNvSpPr>
      </xdr:nvSpPr>
      <xdr:spPr bwMode="auto">
        <a:xfrm flipV="1">
          <a:off x="8753475" y="75533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219075</xdr:colOff>
      <xdr:row>41</xdr:row>
      <xdr:rowOff>142875</xdr:rowOff>
    </xdr:from>
    <xdr:to>
      <xdr:col>14</xdr:col>
      <xdr:colOff>238125</xdr:colOff>
      <xdr:row>43</xdr:row>
      <xdr:rowOff>133350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 flipH="1" flipV="1">
          <a:off x="8724900" y="7210425"/>
          <a:ext cx="1905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200025</xdr:colOff>
      <xdr:row>49</xdr:row>
      <xdr:rowOff>114300</xdr:rowOff>
    </xdr:from>
    <xdr:to>
      <xdr:col>14</xdr:col>
      <xdr:colOff>219075</xdr:colOff>
      <xdr:row>52</xdr:row>
      <xdr:rowOff>19050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 flipH="1" flipV="1">
          <a:off x="8458200" y="8553450"/>
          <a:ext cx="266700" cy="41910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190500</xdr:colOff>
      <xdr:row>47</xdr:row>
      <xdr:rowOff>114300</xdr:rowOff>
    </xdr:from>
    <xdr:to>
      <xdr:col>13</xdr:col>
      <xdr:colOff>209550</xdr:colOff>
      <xdr:row>49</xdr:row>
      <xdr:rowOff>104775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 flipH="1" flipV="1">
          <a:off x="8201025" y="8210550"/>
          <a:ext cx="266700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15-Courrendlin\NaiS_Formulaire_2_15-Courrendlin_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ulaire2_sans_flèche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Courrendlin - Les Esserteux</v>
          </cell>
          <cell r="Q2">
            <v>41628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4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5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7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zoomScaleNormal="100" workbookViewId="0">
      <selection activeCell="Q48" sqref="Q48:T53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Courrendlin - Les Esserteux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41628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grande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transit: taille de bloc 0.05 à 0.20 m3 / 40 - 60 cm Ø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tr">
        <f ca="1">Formulaire2!F12</f>
        <v>feuillus                      100 %
hê                   50 - 80 %
ér’s, fr               20 - 50 %</v>
      </c>
      <c r="G12" s="87"/>
      <c r="H12" s="88"/>
      <c r="I12" s="89" t="s">
        <v>27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feuillus 80 - 100 %
hê 30 - 100 %
ér’s, fr sem. - 70 %
ép 0 - 10 %</v>
      </c>
      <c r="AL12" s="102"/>
      <c r="AM12" s="102"/>
      <c r="AN12" s="94" t="str">
        <f>VLOOKUP(D4,[1]Profil_idéal!A$1:H$65536,2,FALSE)</f>
        <v>feuillus                      100 %
hê                   50 - 80 %
ér’s, fr               20 - 50 %</v>
      </c>
      <c r="AO12" s="103"/>
      <c r="AP12" s="103"/>
    </row>
    <row r="13" spans="1:51" ht="13.5" customHeight="1">
      <c r="A13" s="104" t="s">
        <v>28</v>
      </c>
      <c r="B13" s="105"/>
      <c r="C13" s="106"/>
      <c r="D13" s="107"/>
      <c r="E13" s="108"/>
      <c r="F13" s="109"/>
      <c r="G13" s="110"/>
      <c r="H13" s="111"/>
      <c r="I13" s="94"/>
      <c r="J13" s="94"/>
      <c r="K13" s="94"/>
      <c r="L13" s="94"/>
      <c r="M13" s="112"/>
      <c r="N13" s="113"/>
      <c r="O13" s="114"/>
      <c r="P13" s="115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6"/>
      <c r="B14" s="105"/>
      <c r="C14" s="106"/>
      <c r="D14" s="107"/>
      <c r="E14" s="108"/>
      <c r="F14" s="109"/>
      <c r="G14" s="110"/>
      <c r="H14" s="111"/>
      <c r="I14" s="94"/>
      <c r="J14" s="94"/>
      <c r="K14" s="94"/>
      <c r="L14" s="94"/>
      <c r="M14" s="117"/>
      <c r="N14" s="91"/>
      <c r="O14" s="118"/>
      <c r="P14" s="119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20" t="s">
        <v>29</v>
      </c>
      <c r="B15" s="121"/>
      <c r="C15" s="106"/>
      <c r="D15" s="107"/>
      <c r="E15" s="108"/>
      <c r="F15" s="109"/>
      <c r="G15" s="110"/>
      <c r="H15" s="111"/>
      <c r="I15" s="94"/>
      <c r="J15" s="94"/>
      <c r="K15" s="94"/>
      <c r="L15" s="94"/>
      <c r="M15" s="112"/>
      <c r="N15" s="113"/>
      <c r="O15" s="122"/>
      <c r="P15" s="123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4"/>
      <c r="B16" s="125"/>
      <c r="C16" s="106"/>
      <c r="D16" s="107"/>
      <c r="E16" s="108"/>
      <c r="F16" s="109"/>
      <c r="G16" s="110"/>
      <c r="H16" s="111"/>
      <c r="I16" s="94"/>
      <c r="J16" s="94"/>
      <c r="K16" s="94"/>
      <c r="L16" s="94"/>
      <c r="M16" s="126"/>
      <c r="N16" s="91"/>
      <c r="O16" s="127"/>
      <c r="P16" s="119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8"/>
      <c r="B17" s="129"/>
      <c r="C17" s="130"/>
      <c r="D17" s="131"/>
      <c r="E17" s="132"/>
      <c r="F17" s="133"/>
      <c r="G17" s="134"/>
      <c r="H17" s="135"/>
      <c r="I17" s="94"/>
      <c r="J17" s="94"/>
      <c r="K17" s="94"/>
      <c r="L17" s="94"/>
      <c r="M17" s="112"/>
      <c r="N17" s="113"/>
      <c r="O17" s="122"/>
      <c r="P17" s="123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6" t="s">
        <v>30</v>
      </c>
      <c r="B18" s="137"/>
      <c r="C18" s="86" t="s">
        <v>31</v>
      </c>
      <c r="D18" s="87"/>
      <c r="E18" s="88"/>
      <c r="F18" s="138" t="s">
        <v>32</v>
      </c>
      <c r="G18" s="139"/>
      <c r="H18" s="140"/>
      <c r="I18" s="94" t="s">
        <v>33</v>
      </c>
      <c r="J18" s="94"/>
      <c r="K18" s="94"/>
      <c r="L18" s="94"/>
      <c r="M18" s="90"/>
      <c r="N18" s="92"/>
      <c r="O18" s="141"/>
      <c r="P18" s="93"/>
      <c r="Q18" s="94" t="s">
        <v>34</v>
      </c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86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109"/>
      <c r="D19" s="110"/>
      <c r="E19" s="111"/>
      <c r="F19" s="149"/>
      <c r="G19" s="150"/>
      <c r="H19" s="151"/>
      <c r="I19" s="94"/>
      <c r="J19" s="94"/>
      <c r="K19" s="94"/>
      <c r="L19" s="94"/>
      <c r="M19" s="152"/>
      <c r="N19" s="114"/>
      <c r="O19" s="153"/>
      <c r="P19" s="115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 t="s">
        <v>35</v>
      </c>
      <c r="D20" s="161"/>
      <c r="E20" s="162"/>
      <c r="F20" s="160" t="s">
        <v>35</v>
      </c>
      <c r="G20" s="161"/>
      <c r="H20" s="162"/>
      <c r="I20" s="94"/>
      <c r="J20" s="94"/>
      <c r="K20" s="94"/>
      <c r="L20" s="94"/>
      <c r="M20" s="117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 t="str">
        <f>VLOOKUP(AF5,[1]Danger_naturel_minimal!A$1:I$65536,4,FALSE)</f>
        <v>Diamètre cible approprié</v>
      </c>
      <c r="AL20" s="167"/>
      <c r="AM20" s="168"/>
      <c r="AN20" s="166" t="str">
        <f>VLOOKUP(AF5,[1]Danger_naturel_idéal!A$1:I$65536,4,FALSE)</f>
        <v>Diamètre cible approprié</v>
      </c>
      <c r="AO20" s="145"/>
      <c r="AP20" s="146"/>
    </row>
    <row r="21" spans="1:51" ht="13.5" customHeight="1">
      <c r="A21" s="169" t="s">
        <v>36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12"/>
      <c r="N21" s="122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6"/>
      <c r="N22" s="163"/>
      <c r="O22" s="179"/>
      <c r="P22" s="119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8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12"/>
      <c r="N23" s="122"/>
      <c r="O23" s="184"/>
      <c r="P23" s="123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6" t="s">
        <v>37</v>
      </c>
      <c r="B24" s="191"/>
      <c r="C24" s="192">
        <v>0</v>
      </c>
      <c r="D24" s="193"/>
      <c r="E24" s="194"/>
      <c r="F24" s="192" t="s">
        <v>38</v>
      </c>
      <c r="G24" s="193"/>
      <c r="H24" s="194"/>
      <c r="I24" s="94" t="s">
        <v>39</v>
      </c>
      <c r="J24" s="94"/>
      <c r="K24" s="94"/>
      <c r="L24" s="94"/>
      <c r="M24" s="90"/>
      <c r="N24" s="92"/>
      <c r="O24" s="141"/>
      <c r="P24" s="93"/>
      <c r="Q24" s="94"/>
      <c r="R24" s="94"/>
      <c r="S24" s="94"/>
      <c r="T24" s="94"/>
      <c r="U24" s="95"/>
      <c r="V24" s="96"/>
      <c r="W24" s="97"/>
      <c r="X24" s="97"/>
      <c r="Y24" s="98"/>
      <c r="AK24" s="193">
        <f>VLOOKUP(D4,[1]Profil_minimal!A$1:H$65536,4,FALSE)</f>
        <v>0</v>
      </c>
      <c r="AL24" s="193"/>
      <c r="AM24" s="194"/>
      <c r="AN24" s="192" t="str">
        <f>VLOOKUP(D4,[1]Profil_idéal!A$1:H$65536,4,FALSE)</f>
        <v>Degré de fermeture: normal à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4"/>
      <c r="O25" s="153"/>
      <c r="P25" s="115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40</v>
      </c>
      <c r="B26" s="196"/>
      <c r="C26" s="160" t="s">
        <v>41</v>
      </c>
      <c r="D26" s="161"/>
      <c r="E26" s="162"/>
      <c r="F26" s="160" t="s">
        <v>42</v>
      </c>
      <c r="G26" s="161"/>
      <c r="H26" s="162"/>
      <c r="I26" s="94"/>
      <c r="J26" s="94"/>
      <c r="K26" s="94"/>
      <c r="L26" s="94"/>
      <c r="M26" s="117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 t="str">
        <f>VLOOKUP(AF5,[1]Danger_naturel_minimal!A$1:I$65536,5,FALSE)</f>
        <v>Au moins 300 arbres/ha avec DHP &gt; 24 cm / rejets de souches / dans la ligne de pente:  distance entre les troncs &lt; 20 m / Bois au sol et souches hautes: si aucun risque de glissement n’est à craindre</v>
      </c>
      <c r="AL26" s="205"/>
      <c r="AM26" s="206"/>
      <c r="AN26" s="204" t="str">
        <f>VLOOKUP(AF5,[1]Danger_naturel_idéal!A$1:I$65536,5,FALSE)</f>
        <v>Au moins 400 arbres/ha avec DHP &gt; 24 cm / rejets de souches / dans la ligne de pente:  distance entre les troncs &lt; 20 m / Bois au sol et souches hautes: si aucun risque de glissement n’est à craindre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12"/>
      <c r="N27" s="122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6"/>
      <c r="N28" s="163"/>
      <c r="O28" s="179"/>
      <c r="P28" s="119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12"/>
      <c r="N29" s="122"/>
      <c r="O29" s="184"/>
      <c r="P29" s="123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43</v>
      </c>
      <c r="B30" s="215"/>
      <c r="C30" s="86" t="s">
        <v>44</v>
      </c>
      <c r="D30" s="87"/>
      <c r="E30" s="88"/>
      <c r="F30" s="138" t="s">
        <v>45</v>
      </c>
      <c r="G30" s="139"/>
      <c r="H30" s="140"/>
      <c r="I30" s="94" t="s">
        <v>46</v>
      </c>
      <c r="J30" s="94"/>
      <c r="K30" s="94"/>
      <c r="L30" s="94"/>
      <c r="M30" s="216"/>
      <c r="N30" s="217"/>
      <c r="O30" s="218"/>
      <c r="P30" s="219"/>
      <c r="Q30" s="94" t="s">
        <v>47</v>
      </c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Au moins la moitié des couronnes de forme régulière.
Troncs d’aplomb, bien enracinés; au max. quelques arbres fortement penchés</v>
      </c>
      <c r="AL30" s="223"/>
      <c r="AM30" s="223"/>
      <c r="AN30" s="224" t="str">
        <f>VLOOKUP(D4,[1]Profil_idéal!A$1:H$65536,5,FALSE)</f>
        <v>Seulement quelques couronnes fortement asymétriques 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109"/>
      <c r="D31" s="110"/>
      <c r="E31" s="111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48</v>
      </c>
      <c r="B32" s="235"/>
      <c r="C32" s="109"/>
      <c r="D32" s="110"/>
      <c r="E32" s="111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109"/>
      <c r="D33" s="110"/>
      <c r="E33" s="111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>
        <v>0</v>
      </c>
      <c r="D34" s="246"/>
      <c r="E34" s="247"/>
      <c r="F34" s="160">
        <v>0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>
        <f>VLOOKUP(AF5,[1]Danger_naturel_minimal!A$1:I$65536,6, FALSE)</f>
        <v>0</v>
      </c>
      <c r="AL34" s="251"/>
      <c r="AM34" s="251"/>
      <c r="AN34" s="251">
        <f>VLOOKUP(AF5,[1]Danger_naturel_idéal!A$1:I$65536,6, FALSE)</f>
        <v>0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86" t="s">
        <v>49</v>
      </c>
      <c r="D36" s="87"/>
      <c r="E36" s="88"/>
      <c r="F36" s="138" t="s">
        <v>50</v>
      </c>
      <c r="G36" s="139"/>
      <c r="H36" s="140"/>
      <c r="I36" s="94" t="s">
        <v>51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87"/>
      <c r="X36" s="87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
de la végétation &lt; 1/3</v>
      </c>
      <c r="AL36" s="101"/>
      <c r="AM36" s="101"/>
      <c r="AN36" s="103" t="str">
        <f>VLOOKUP(D4,[1]Profil_idéal!A$1:H$65536,6,FALSE)</f>
        <v>Surface avec forte concurrence de la végétation &lt; 1/10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52</v>
      </c>
      <c r="B37" s="265"/>
      <c r="C37" s="109"/>
      <c r="D37" s="110"/>
      <c r="E37" s="111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110"/>
      <c r="X37" s="110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109"/>
      <c r="D38" s="110"/>
      <c r="E38" s="111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110"/>
      <c r="X38" s="110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53</v>
      </c>
      <c r="B39" s="271"/>
      <c r="C39" s="109"/>
      <c r="D39" s="110"/>
      <c r="E39" s="111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110"/>
      <c r="X39" s="110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109"/>
      <c r="D40" s="110"/>
      <c r="E40" s="111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110"/>
      <c r="X40" s="110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3"/>
      <c r="D41" s="134"/>
      <c r="E41" s="135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4"/>
      <c r="X41" s="134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86" t="s">
        <v>54</v>
      </c>
      <c r="D42" s="87"/>
      <c r="E42" s="88"/>
      <c r="F42" s="138" t="s">
        <v>55</v>
      </c>
      <c r="G42" s="139"/>
      <c r="H42" s="140"/>
      <c r="I42" s="94" t="s">
        <v>51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87"/>
      <c r="X42" s="87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Si degré de recouvrement &lt; 0,8: au moins 10 hêtres par are (en moyenne tous les 3 m); érable, frêne dans les trouées</v>
      </c>
      <c r="AL42" s="101"/>
      <c r="AM42" s="101"/>
      <c r="AN42" s="103" t="str">
        <f>VLOOKUP(D4,[1]Profil_idéal!A$1:H$65536,7,FALSE)</f>
        <v>Si degré de recouvrement &lt; 0,8: au moins 50 hêtres par a (en moyenne tous les 1,5 m), érable et frêne présents dans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52</v>
      </c>
      <c r="B43" s="265"/>
      <c r="C43" s="109"/>
      <c r="D43" s="110"/>
      <c r="E43" s="111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110"/>
      <c r="X43" s="110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109"/>
      <c r="D44" s="110"/>
      <c r="E44" s="111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110"/>
      <c r="X44" s="110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56</v>
      </c>
      <c r="B45" s="284"/>
      <c r="C45" s="109"/>
      <c r="D45" s="110"/>
      <c r="E45" s="111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110"/>
      <c r="X45" s="110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57</v>
      </c>
      <c r="B46" s="286"/>
      <c r="C46" s="109"/>
      <c r="D46" s="110"/>
      <c r="E46" s="111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110"/>
      <c r="X46" s="110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3"/>
      <c r="D47" s="134"/>
      <c r="E47" s="135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4"/>
      <c r="X47" s="134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52</v>
      </c>
      <c r="B48" s="293"/>
      <c r="C48" s="86" t="s">
        <v>58</v>
      </c>
      <c r="D48" s="87"/>
      <c r="E48" s="88"/>
      <c r="F48" s="138" t="s">
        <v>59</v>
      </c>
      <c r="G48" s="139"/>
      <c r="H48" s="140"/>
      <c r="I48" s="94" t="s">
        <v>51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87"/>
      <c r="X48" s="87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 par ha (2-5 a, en moyenne tous les 100 m) ou degré de recouvrement d’au moins 3 %
Mélange conforme au but</v>
      </c>
      <c r="AL48" s="223"/>
      <c r="AM48" s="223"/>
      <c r="AN48" s="294" t="str">
        <f>VLOOKUP(D4,[1]Profil_idéal!A$1:H$65536,8,FALSE)</f>
        <v>Au moins 2 collectifs/ha (2 - 5 a, en moyenne tous les 75 m) ou degré de recouvrement d’au moins 7 %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109"/>
      <c r="D49" s="110"/>
      <c r="E49" s="111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110"/>
      <c r="X49" s="110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56</v>
      </c>
      <c r="B50" s="235"/>
      <c r="C50" s="109"/>
      <c r="D50" s="110"/>
      <c r="E50" s="111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110"/>
      <c r="X50" s="110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60</v>
      </c>
      <c r="B51" s="298"/>
      <c r="C51" s="109"/>
      <c r="D51" s="110"/>
      <c r="E51" s="111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110"/>
      <c r="X51" s="110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110"/>
      <c r="X52" s="110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94"/>
      <c r="J53" s="94"/>
      <c r="K53" s="94"/>
      <c r="L53" s="94"/>
      <c r="M53" s="307"/>
      <c r="N53" s="308"/>
      <c r="O53" s="309"/>
      <c r="P53" s="310"/>
      <c r="Q53" s="311"/>
      <c r="R53" s="311"/>
      <c r="S53" s="311"/>
      <c r="T53" s="311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61</v>
      </c>
      <c r="M54" s="320"/>
      <c r="N54" s="319"/>
      <c r="O54" s="321" t="s">
        <v>62</v>
      </c>
      <c r="P54" s="322"/>
      <c r="Q54" s="322" t="s">
        <v>63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64</v>
      </c>
      <c r="B56" s="335"/>
      <c r="C56" s="336"/>
      <c r="D56" s="337"/>
      <c r="E56" s="337"/>
      <c r="F56" s="338"/>
      <c r="G56" s="339"/>
      <c r="H56" s="335" t="s">
        <v>65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66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1" priority="2" stopIfTrue="1" operator="equal">
      <formula>0</formula>
    </cfRule>
  </conditionalFormatting>
  <conditionalFormatting sqref="F12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4" orientation="landscape" horizontalDpi="4294967295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2025-01-17T14:47:08Z</dcterms:created>
  <dcterms:modified xsi:type="dcterms:W3CDTF">2025-01-17T14:47:22Z</dcterms:modified>
</cp:coreProperties>
</file>